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4410" windowHeight="7970" activeTab="0"/>
  </bookViews>
  <sheets>
    <sheet name="市税" sheetId="1" r:id="rId1"/>
  </sheets>
  <externalReferences>
    <externalReference r:id="rId4"/>
    <externalReference r:id="rId5"/>
    <externalReference r:id="rId6"/>
  </externalReferences>
  <definedNames>
    <definedName name="_xlnm.Print_Area" localSheetId="0">'市税'!$A$1:$S$54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<sst xmlns="http://schemas.openxmlformats.org/spreadsheetml/2006/main" count="155" uniqueCount="63">
  <si>
    <t>指数</t>
  </si>
  <si>
    <t>個人市民税の概要（推移）</t>
  </si>
  <si>
    <t>(注）　人口（外国人を含む）・世帯数は年度末現在である。</t>
  </si>
  <si>
    <t>固定資産の概要（推移）</t>
  </si>
  <si>
    <t>構成比</t>
  </si>
  <si>
    <t>[　土　　　地  ]</t>
  </si>
  <si>
    <t>田</t>
  </si>
  <si>
    <t>畑</t>
  </si>
  <si>
    <t>宅地</t>
  </si>
  <si>
    <t>その他</t>
  </si>
  <si>
    <t>合計</t>
  </si>
  <si>
    <t>[　建　　　物  ]</t>
  </si>
  <si>
    <t>木造</t>
  </si>
  <si>
    <t>非木造</t>
  </si>
  <si>
    <t>資料：税務室</t>
  </si>
  <si>
    <t>市税（決算）の推移</t>
  </si>
  <si>
    <t>科目</t>
  </si>
  <si>
    <t>〔歳入〕</t>
  </si>
  <si>
    <t>金額</t>
  </si>
  <si>
    <t>市民税</t>
  </si>
  <si>
    <t>法人市民税</t>
  </si>
  <si>
    <t>個人市民税</t>
  </si>
  <si>
    <t>固定資産税</t>
  </si>
  <si>
    <t>軽自動車税</t>
  </si>
  <si>
    <t>市たばこ（消費）税</t>
  </si>
  <si>
    <t>特別土地保有税</t>
  </si>
  <si>
    <t>都市計画税</t>
  </si>
  <si>
    <t>市税合計</t>
  </si>
  <si>
    <t>千円</t>
  </si>
  <si>
    <t>人</t>
  </si>
  <si>
    <t>世帯</t>
  </si>
  <si>
    <t>円</t>
  </si>
  <si>
    <t>個人市民税決算額</t>
  </si>
  <si>
    <t>人口</t>
  </si>
  <si>
    <t>世帯数</t>
  </si>
  <si>
    <t>納税義務者数</t>
  </si>
  <si>
    <t>人口１人当り</t>
  </si>
  <si>
    <t>１世帯当り</t>
  </si>
  <si>
    <t>納税義務者１人当り</t>
  </si>
  <si>
    <t>筆</t>
  </si>
  <si>
    <t>棟</t>
  </si>
  <si>
    <t>筆  　　　　数</t>
  </si>
  <si>
    <t>面  　　　　積</t>
  </si>
  <si>
    <t>棟　　　　　 数</t>
  </si>
  <si>
    <t>％</t>
  </si>
  <si>
    <t>平成25年度</t>
  </si>
  <si>
    <t>㎡</t>
  </si>
  <si>
    <t>㎡</t>
  </si>
  <si>
    <t>平成26年度</t>
  </si>
  <si>
    <t>山林</t>
  </si>
  <si>
    <t>合計</t>
  </si>
  <si>
    <t>（ 再       掲 ）</t>
  </si>
  <si>
    <t>床    面    積</t>
  </si>
  <si>
    <t>床　　面　　積</t>
  </si>
  <si>
    <t>平成27年度</t>
  </si>
  <si>
    <t>-</t>
  </si>
  <si>
    <t>区                        分</t>
  </si>
  <si>
    <t>（注）１．土地の面積は、評価総地積（非課税地積は含まない。）
　　 　　２．掲載している年の１月１日現在の数値である。</t>
  </si>
  <si>
    <t>平成28年度</t>
  </si>
  <si>
    <t>平成29年度</t>
  </si>
  <si>
    <t>平成30年度</t>
  </si>
  <si>
    <t>令和元年度</t>
  </si>
  <si>
    <t>（指数：令和元年度＝100）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</si>
</sst>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0.0%"/>
    <numFmt numFmtId="180" formatCode="0.0_);[Red]\(0.0\)"/>
    <numFmt numFmtId="181" formatCode="[=0]&quot;-&quot;;#,##0"/>
    <numFmt numFmtId="182" formatCode="0_);[Red]\(0\)"/>
    <numFmt numFmtId="183" formatCode="#,##0_);[Red]\(#,##0\)"/>
    <numFmt numFmtId="184" formatCode="#,##0.0;&quot;△ &quot;#,##0.0"/>
    <numFmt numFmtId="185" formatCode="#,##0_);\(#,##0\)"/>
    <numFmt numFmtId="186" formatCode="#,###"/>
    <numFmt numFmtId="187" formatCode="#,##0;[=0]&quot;-&quot;;General"/>
    <numFmt numFmtId="188" formatCode="#,##0.0;[=0]&quot;-&quot;;General"/>
    <numFmt numFmtId="189" formatCode="#,##0.00;[=0]&quot;-&quot;;General"/>
    <numFmt numFmtId="190" formatCode="\(#,##0\);[=0]&quot;（-）&quot;;General"/>
    <numFmt numFmtId="191" formatCode="\(#,##0\);[=0]&quot;(-)&quot;;General"/>
    <numFmt numFmtId="192" formatCode="0.0"/>
    <numFmt numFmtId="193" formatCode="\(#,##0.0\);[=0]&quot;-&quot;;General"/>
    <numFmt numFmtId="194" formatCode="\+#,##0.00"/>
    <numFmt numFmtId="195" formatCode="\+#,##0.00;\-#,##0.00"/>
    <numFmt numFmtId="196" formatCode="[&lt;=999]000;000\-00"/>
    <numFmt numFmtId="197" formatCode="0.00_ "/>
    <numFmt numFmtId="198" formatCode="\(#,##0\);General"/>
    <numFmt numFmtId="199" formatCode="\(#,##0.0\);General"/>
    <numFmt numFmtId="200" formatCode="0.0;&quot;△ &quot;0.0"/>
    <numFmt numFmtId="201" formatCode="#,##0.0;[Red]\-#,##0.0"/>
    <numFmt numFmtId="202" formatCode="#,##0.0_);[Red]\(#,##0.0\)"/>
    <numFmt numFmtId="203" formatCode="0_);\(0\)"/>
    <numFmt numFmtId="204" formatCode="#,##0.0"/>
    <numFmt numFmtId="205" formatCode="0.0_);\(0.0\)"/>
    <numFmt numFmtId="206" formatCode="\(#,##0.0\);[=0]&quot;(-)&quot;;General"/>
    <numFmt numFmtId="207" formatCode="#,##0.0_ ;[Red]\-#,##0.0\ "/>
    <numFmt numFmtId="208" formatCode="#,##0.0_ "/>
    <numFmt numFmtId="209" formatCode="[=0]&quot;-&quot;;#,##0.0"/>
    <numFmt numFmtId="210" formatCode="#,##0.00_ "/>
    <numFmt numFmtId="211" formatCode="0.00_);[Red]\(0.00\)"/>
    <numFmt numFmtId="212" formatCode="#,##0.0_);\(#,##0.0\)"/>
    <numFmt numFmtId="213" formatCode="#,##0_ ;[Red]\-#,##0\ "/>
    <numFmt numFmtId="214" formatCode="0.00;&quot;△ &quot;0.00"/>
    <numFmt numFmtId="215" formatCode="0;&quot;△ &quot;0"/>
    <numFmt numFmtId="216" formatCode="0.0;[Red]0.0"/>
    <numFmt numFmtId="217" formatCode="0;[Red]0"/>
    <numFmt numFmtId="218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8" fontId="7" fillId="0" borderId="0" xfId="51" applyFont="1" applyFill="1" applyBorder="1" applyAlignment="1">
      <alignment horizontal="right"/>
    </xf>
    <xf numFmtId="38" fontId="7" fillId="0" borderId="0" xfId="51" applyFont="1" applyFill="1" applyBorder="1" applyAlignment="1">
      <alignment/>
    </xf>
    <xf numFmtId="0" fontId="5" fillId="0" borderId="0" xfId="0" applyFont="1" applyBorder="1" applyAlignment="1">
      <alignment vertical="center" shrinkToFit="1"/>
    </xf>
    <xf numFmtId="176" fontId="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81" fontId="7" fillId="0" borderId="0" xfId="0" applyNumberFormat="1" applyFont="1" applyFill="1" applyBorder="1" applyAlignment="1">
      <alignment/>
    </xf>
    <xf numFmtId="181" fontId="7" fillId="0" borderId="18" xfId="0" applyNumberFormat="1" applyFont="1" applyFill="1" applyBorder="1" applyAlignment="1">
      <alignment/>
    </xf>
    <xf numFmtId="181" fontId="7" fillId="0" borderId="16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176" fontId="7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3" fontId="7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/>
    </xf>
    <xf numFmtId="178" fontId="7" fillId="0" borderId="20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8" fontId="7" fillId="0" borderId="21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distributed" vertical="center" shrinkToFit="1"/>
    </xf>
    <xf numFmtId="182" fontId="7" fillId="0" borderId="0" xfId="0" applyNumberFormat="1" applyFont="1" applyFill="1" applyBorder="1" applyAlignment="1">
      <alignment shrinkToFit="1"/>
    </xf>
    <xf numFmtId="182" fontId="7" fillId="0" borderId="0" xfId="0" applyNumberFormat="1" applyFont="1" applyFill="1" applyBorder="1" applyAlignment="1">
      <alignment horizontal="center" shrinkToFit="1"/>
    </xf>
    <xf numFmtId="182" fontId="7" fillId="0" borderId="16" xfId="0" applyNumberFormat="1" applyFont="1" applyFill="1" applyBorder="1" applyAlignment="1">
      <alignment shrinkToFit="1"/>
    </xf>
    <xf numFmtId="0" fontId="5" fillId="0" borderId="11" xfId="0" applyFont="1" applyFill="1" applyBorder="1" applyAlignment="1">
      <alignment horizontal="distributed" vertical="center" shrinkToFit="1"/>
    </xf>
    <xf numFmtId="182" fontId="7" fillId="0" borderId="20" xfId="0" applyNumberFormat="1" applyFont="1" applyFill="1" applyBorder="1" applyAlignment="1">
      <alignment shrinkToFit="1"/>
    </xf>
    <xf numFmtId="182" fontId="7" fillId="0" borderId="21" xfId="0" applyNumberFormat="1" applyFont="1" applyFill="1" applyBorder="1" applyAlignment="1">
      <alignment shrinkToFit="1"/>
    </xf>
    <xf numFmtId="0" fontId="7" fillId="0" borderId="20" xfId="0" applyFont="1" applyFill="1" applyBorder="1" applyAlignment="1">
      <alignment horizontal="distributed" vertical="center"/>
    </xf>
    <xf numFmtId="181" fontId="7" fillId="0" borderId="15" xfId="0" applyNumberFormat="1" applyFont="1" applyFill="1" applyBorder="1" applyAlignment="1">
      <alignment/>
    </xf>
    <xf numFmtId="38" fontId="7" fillId="0" borderId="15" xfId="51" applyFont="1" applyFill="1" applyBorder="1" applyAlignment="1">
      <alignment/>
    </xf>
    <xf numFmtId="182" fontId="7" fillId="0" borderId="20" xfId="0" applyNumberFormat="1" applyFont="1" applyFill="1" applyBorder="1" applyAlignment="1">
      <alignment horizontal="center" shrinkToFit="1"/>
    </xf>
    <xf numFmtId="38" fontId="7" fillId="0" borderId="15" xfId="51" applyFont="1" applyFill="1" applyBorder="1" applyAlignment="1">
      <alignment horizontal="right"/>
    </xf>
    <xf numFmtId="0" fontId="7" fillId="0" borderId="21" xfId="0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176" fontId="7" fillId="0" borderId="14" xfId="0" applyNumberFormat="1" applyFont="1" applyBorder="1" applyAlignment="1">
      <alignment/>
    </xf>
    <xf numFmtId="176" fontId="7" fillId="0" borderId="15" xfId="0" applyNumberFormat="1" applyFont="1" applyBorder="1" applyAlignment="1">
      <alignment/>
    </xf>
    <xf numFmtId="176" fontId="7" fillId="0" borderId="18" xfId="0" applyNumberFormat="1" applyFont="1" applyBorder="1" applyAlignment="1">
      <alignment/>
    </xf>
    <xf numFmtId="182" fontId="7" fillId="0" borderId="20" xfId="0" applyNumberFormat="1" applyFont="1" applyFill="1" applyBorder="1" applyAlignment="1">
      <alignment/>
    </xf>
    <xf numFmtId="182" fontId="7" fillId="0" borderId="20" xfId="0" applyNumberFormat="1" applyFont="1" applyFill="1" applyBorder="1" applyAlignment="1">
      <alignment/>
    </xf>
    <xf numFmtId="38" fontId="7" fillId="0" borderId="18" xfId="51" applyFont="1" applyFill="1" applyBorder="1" applyAlignment="1">
      <alignment/>
    </xf>
    <xf numFmtId="182" fontId="7" fillId="0" borderId="21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177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7" fontId="7" fillId="0" borderId="21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5" fillId="0" borderId="19" xfId="0" applyFont="1" applyFill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733425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8575"/>
          <a:ext cx="704850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18288" rIns="0" bIns="0" anchor="b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市税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1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="85" zoomScaleNormal="70" zoomScaleSheetLayoutView="85" zoomScalePageLayoutView="0" workbookViewId="0" topLeftCell="H21">
      <selection activeCell="P39" sqref="P39"/>
    </sheetView>
  </sheetViews>
  <sheetFormatPr defaultColWidth="9.00390625" defaultRowHeight="13.5"/>
  <cols>
    <col min="1" max="1" width="9.625" style="23" customWidth="1"/>
    <col min="2" max="2" width="10.875" style="23" customWidth="1"/>
    <col min="3" max="3" width="5.875" style="23" customWidth="1"/>
    <col min="4" max="4" width="12.875" style="23" customWidth="1"/>
    <col min="5" max="5" width="9.25390625" style="23" customWidth="1"/>
    <col min="6" max="6" width="15.75390625" style="23" customWidth="1"/>
    <col min="7" max="7" width="8.00390625" style="23" customWidth="1"/>
    <col min="8" max="8" width="15.75390625" style="23" customWidth="1"/>
    <col min="9" max="9" width="8.00390625" style="23" customWidth="1"/>
    <col min="10" max="10" width="15.75390625" style="23" customWidth="1"/>
    <col min="11" max="11" width="8.00390625" style="23" customWidth="1"/>
    <col min="12" max="12" width="15.75390625" style="23" customWidth="1"/>
    <col min="13" max="13" width="8.00390625" style="23" customWidth="1"/>
    <col min="14" max="14" width="15.75390625" style="23" customWidth="1"/>
    <col min="15" max="15" width="8.125" style="23" customWidth="1"/>
    <col min="16" max="16" width="15.75390625" style="23" customWidth="1"/>
    <col min="17" max="17" width="8.00390625" style="23" customWidth="1"/>
    <col min="18" max="18" width="15.75390625" style="23" customWidth="1"/>
    <col min="19" max="19" width="10.625" style="23" customWidth="1"/>
    <col min="20" max="16384" width="9.00390625" style="23" customWidth="1"/>
  </cols>
  <sheetData>
    <row r="1" ht="21.75" customHeight="1">
      <c r="A1" s="22"/>
    </row>
    <row r="2" ht="6.75" customHeight="1"/>
    <row r="3" spans="1:19" ht="21.75" customHeight="1">
      <c r="A3" s="34" t="s">
        <v>15</v>
      </c>
      <c r="B3" s="6"/>
      <c r="C3" s="6"/>
      <c r="D3" s="6"/>
      <c r="E3" s="6"/>
      <c r="G3" s="40"/>
      <c r="H3" s="40"/>
      <c r="I3" s="40"/>
      <c r="J3" s="40"/>
      <c r="K3" s="40"/>
      <c r="L3" s="40"/>
      <c r="M3" s="123" t="s">
        <v>62</v>
      </c>
      <c r="N3" s="123"/>
      <c r="O3" s="123"/>
      <c r="P3" s="123"/>
      <c r="Q3" s="123"/>
      <c r="R3" s="124"/>
      <c r="S3" s="124"/>
    </row>
    <row r="4" spans="1:19" ht="19.5" customHeight="1">
      <c r="A4" s="92" t="s">
        <v>16</v>
      </c>
      <c r="B4" s="93"/>
      <c r="C4" s="93"/>
      <c r="D4" s="93"/>
      <c r="E4" s="94"/>
      <c r="F4" s="112" t="s">
        <v>45</v>
      </c>
      <c r="G4" s="113"/>
      <c r="H4" s="112" t="s">
        <v>48</v>
      </c>
      <c r="I4" s="113"/>
      <c r="J4" s="112" t="s">
        <v>54</v>
      </c>
      <c r="K4" s="113"/>
      <c r="L4" s="112" t="s">
        <v>58</v>
      </c>
      <c r="M4" s="113"/>
      <c r="N4" s="112" t="s">
        <v>59</v>
      </c>
      <c r="O4" s="113"/>
      <c r="P4" s="98" t="s">
        <v>60</v>
      </c>
      <c r="Q4" s="98"/>
      <c r="R4" s="112" t="s">
        <v>61</v>
      </c>
      <c r="S4" s="113"/>
    </row>
    <row r="5" spans="1:19" ht="19.5" customHeight="1">
      <c r="A5" s="95" t="s">
        <v>17</v>
      </c>
      <c r="B5" s="96"/>
      <c r="C5" s="96"/>
      <c r="D5" s="96"/>
      <c r="E5" s="97"/>
      <c r="F5" s="24" t="s">
        <v>18</v>
      </c>
      <c r="G5" s="24" t="s">
        <v>0</v>
      </c>
      <c r="H5" s="24" t="s">
        <v>18</v>
      </c>
      <c r="I5" s="24" t="s">
        <v>0</v>
      </c>
      <c r="J5" s="24" t="s">
        <v>18</v>
      </c>
      <c r="K5" s="24" t="s">
        <v>0</v>
      </c>
      <c r="L5" s="25" t="s">
        <v>18</v>
      </c>
      <c r="M5" s="25" t="s">
        <v>0</v>
      </c>
      <c r="N5" s="25" t="s">
        <v>18</v>
      </c>
      <c r="O5" s="25" t="s">
        <v>0</v>
      </c>
      <c r="P5" s="75" t="s">
        <v>18</v>
      </c>
      <c r="Q5" s="26" t="s">
        <v>0</v>
      </c>
      <c r="R5" s="25" t="s">
        <v>18</v>
      </c>
      <c r="S5" s="25" t="s">
        <v>0</v>
      </c>
    </row>
    <row r="6" spans="1:19" ht="18" customHeight="1">
      <c r="A6" s="39"/>
      <c r="B6" s="27"/>
      <c r="C6" s="27"/>
      <c r="D6" s="27"/>
      <c r="E6" s="70"/>
      <c r="F6" s="55" t="s">
        <v>28</v>
      </c>
      <c r="G6" s="58"/>
      <c r="H6" s="55" t="s">
        <v>28</v>
      </c>
      <c r="I6" s="58"/>
      <c r="J6" s="55" t="s">
        <v>28</v>
      </c>
      <c r="K6" s="58"/>
      <c r="L6" s="55" t="s">
        <v>28</v>
      </c>
      <c r="M6" s="63"/>
      <c r="N6" s="55" t="s">
        <v>28</v>
      </c>
      <c r="O6" s="58"/>
      <c r="P6" s="56" t="s">
        <v>28</v>
      </c>
      <c r="Q6" s="67"/>
      <c r="R6" s="55" t="s">
        <v>28</v>
      </c>
      <c r="S6" s="58"/>
    </row>
    <row r="7" spans="1:19" ht="18" customHeight="1">
      <c r="A7" s="89" t="s">
        <v>19</v>
      </c>
      <c r="B7" s="90"/>
      <c r="C7" s="90"/>
      <c r="D7" s="90"/>
      <c r="E7" s="91"/>
      <c r="F7" s="71">
        <v>9903964</v>
      </c>
      <c r="G7" s="68">
        <f aca="true" t="shared" si="0" ref="G7:G12">F7/R7*100</f>
        <v>87.67421263109905</v>
      </c>
      <c r="H7" s="71">
        <v>10419591</v>
      </c>
      <c r="I7" s="68">
        <f aca="true" t="shared" si="1" ref="I7:I12">H7/R7*100</f>
        <v>92.2387679178848</v>
      </c>
      <c r="J7" s="71">
        <v>10715820</v>
      </c>
      <c r="K7" s="68">
        <f aca="true" t="shared" si="2" ref="K7:K12">J7/R7*100</f>
        <v>94.86111633650766</v>
      </c>
      <c r="L7" s="71">
        <v>10724499</v>
      </c>
      <c r="M7" s="68">
        <f aca="true" t="shared" si="3" ref="M7:M12">L7/R7*100</f>
        <v>94.93794663308643</v>
      </c>
      <c r="N7" s="71">
        <v>10951958</v>
      </c>
      <c r="O7" s="68">
        <f aca="true" t="shared" si="4" ref="O7:O12">N7/R7*100</f>
        <v>96.95151299205716</v>
      </c>
      <c r="P7" s="42">
        <v>11148365</v>
      </c>
      <c r="Q7" s="64">
        <f aca="true" t="shared" si="5" ref="Q7:Q12">P7/R7*100</f>
        <v>98.6901934921313</v>
      </c>
      <c r="R7" s="72">
        <v>11296325</v>
      </c>
      <c r="S7" s="81">
        <v>100</v>
      </c>
    </row>
    <row r="8" spans="1:19" ht="18" customHeight="1">
      <c r="A8" s="121" t="s">
        <v>51</v>
      </c>
      <c r="B8" s="122"/>
      <c r="C8" s="90" t="s">
        <v>20</v>
      </c>
      <c r="D8" s="90"/>
      <c r="E8" s="91"/>
      <c r="F8" s="72">
        <v>1271899</v>
      </c>
      <c r="G8" s="68">
        <f t="shared" si="0"/>
        <v>80.39242456133032</v>
      </c>
      <c r="H8" s="72">
        <v>1304507</v>
      </c>
      <c r="I8" s="68">
        <f t="shared" si="1"/>
        <v>82.45346571325815</v>
      </c>
      <c r="J8" s="72">
        <v>1415790</v>
      </c>
      <c r="K8" s="68">
        <f t="shared" si="2"/>
        <v>89.48728693841717</v>
      </c>
      <c r="L8" s="72">
        <v>1379055</v>
      </c>
      <c r="M8" s="68">
        <f t="shared" si="3"/>
        <v>87.16539210536794</v>
      </c>
      <c r="N8" s="72">
        <v>1491092</v>
      </c>
      <c r="O8" s="68">
        <f t="shared" si="4"/>
        <v>94.24687111476867</v>
      </c>
      <c r="P8" s="2">
        <v>1537316</v>
      </c>
      <c r="Q8" s="64">
        <f t="shared" si="5"/>
        <v>97.16853347390484</v>
      </c>
      <c r="R8" s="72">
        <v>1582113</v>
      </c>
      <c r="S8" s="81">
        <v>100</v>
      </c>
    </row>
    <row r="9" spans="1:19" ht="18" customHeight="1">
      <c r="A9" s="121" t="s">
        <v>51</v>
      </c>
      <c r="B9" s="122"/>
      <c r="C9" s="90" t="s">
        <v>21</v>
      </c>
      <c r="D9" s="90"/>
      <c r="E9" s="91"/>
      <c r="F9" s="72">
        <v>8632065</v>
      </c>
      <c r="G9" s="68">
        <f t="shared" si="0"/>
        <v>88.86015779147523</v>
      </c>
      <c r="H9" s="72">
        <v>9115084</v>
      </c>
      <c r="I9" s="68">
        <f t="shared" si="1"/>
        <v>93.83244942230523</v>
      </c>
      <c r="J9" s="72">
        <v>9300030</v>
      </c>
      <c r="K9" s="68">
        <f t="shared" si="2"/>
        <v>95.7363195556861</v>
      </c>
      <c r="L9" s="72">
        <v>9345444</v>
      </c>
      <c r="M9" s="68">
        <f t="shared" si="3"/>
        <v>96.2038201138888</v>
      </c>
      <c r="N9" s="72">
        <v>9460866</v>
      </c>
      <c r="O9" s="68">
        <f t="shared" si="4"/>
        <v>97.39199665479849</v>
      </c>
      <c r="P9" s="2">
        <v>9611049</v>
      </c>
      <c r="Q9" s="64">
        <f t="shared" si="5"/>
        <v>98.93800969774907</v>
      </c>
      <c r="R9" s="72">
        <v>9714213</v>
      </c>
      <c r="S9" s="81">
        <v>100</v>
      </c>
    </row>
    <row r="10" spans="1:19" ht="18" customHeight="1">
      <c r="A10" s="89" t="s">
        <v>22</v>
      </c>
      <c r="B10" s="90"/>
      <c r="C10" s="90"/>
      <c r="D10" s="90"/>
      <c r="E10" s="91"/>
      <c r="F10" s="72">
        <v>8739470</v>
      </c>
      <c r="G10" s="68">
        <f t="shared" si="0"/>
        <v>92.4548266250503</v>
      </c>
      <c r="H10" s="72">
        <v>8873589</v>
      </c>
      <c r="I10" s="68">
        <f t="shared" si="1"/>
        <v>93.87367111929596</v>
      </c>
      <c r="J10" s="72">
        <v>9081491</v>
      </c>
      <c r="K10" s="68">
        <f t="shared" si="2"/>
        <v>96.07306574677351</v>
      </c>
      <c r="L10" s="72">
        <v>9185687</v>
      </c>
      <c r="M10" s="68">
        <f t="shared" si="3"/>
        <v>97.17535491476926</v>
      </c>
      <c r="N10" s="72">
        <v>9319044</v>
      </c>
      <c r="O10" s="68">
        <f t="shared" si="4"/>
        <v>98.5861382133259</v>
      </c>
      <c r="P10" s="2">
        <v>9255543</v>
      </c>
      <c r="Q10" s="64">
        <f t="shared" si="5"/>
        <v>97.91436132691089</v>
      </c>
      <c r="R10" s="72">
        <v>9452692</v>
      </c>
      <c r="S10" s="81">
        <v>100</v>
      </c>
    </row>
    <row r="11" spans="1:19" ht="18" customHeight="1">
      <c r="A11" s="89" t="s">
        <v>23</v>
      </c>
      <c r="B11" s="90"/>
      <c r="C11" s="90"/>
      <c r="D11" s="90"/>
      <c r="E11" s="91"/>
      <c r="F11" s="72">
        <v>252371</v>
      </c>
      <c r="G11" s="68">
        <f t="shared" si="0"/>
        <v>67.82434593316223</v>
      </c>
      <c r="H11" s="72">
        <v>259228</v>
      </c>
      <c r="I11" s="68">
        <f t="shared" si="1"/>
        <v>69.66715489323963</v>
      </c>
      <c r="J11" s="72">
        <v>266396</v>
      </c>
      <c r="K11" s="68">
        <f t="shared" si="2"/>
        <v>71.593544659294</v>
      </c>
      <c r="L11" s="72">
        <v>323174</v>
      </c>
      <c r="M11" s="68">
        <f t="shared" si="3"/>
        <v>86.8525510958223</v>
      </c>
      <c r="N11" s="72">
        <v>337977</v>
      </c>
      <c r="O11" s="68">
        <f t="shared" si="4"/>
        <v>90.83083621118263</v>
      </c>
      <c r="P11" s="2">
        <v>355221</v>
      </c>
      <c r="Q11" s="64">
        <f t="shared" si="5"/>
        <v>95.46513659146186</v>
      </c>
      <c r="R11" s="72">
        <v>372095</v>
      </c>
      <c r="S11" s="81">
        <v>100</v>
      </c>
    </row>
    <row r="12" spans="1:19" ht="18" customHeight="1">
      <c r="A12" s="89" t="s">
        <v>24</v>
      </c>
      <c r="B12" s="90"/>
      <c r="C12" s="90"/>
      <c r="D12" s="90"/>
      <c r="E12" s="91"/>
      <c r="F12" s="72">
        <v>1150388</v>
      </c>
      <c r="G12" s="68">
        <f t="shared" si="0"/>
        <v>109.68454875263988</v>
      </c>
      <c r="H12" s="72">
        <v>1120662</v>
      </c>
      <c r="I12" s="68">
        <f t="shared" si="1"/>
        <v>106.8503024842322</v>
      </c>
      <c r="J12" s="72">
        <v>1110132</v>
      </c>
      <c r="K12" s="68">
        <f t="shared" si="2"/>
        <v>105.84631226670098</v>
      </c>
      <c r="L12" s="72">
        <v>1092968</v>
      </c>
      <c r="M12" s="68">
        <f t="shared" si="3"/>
        <v>104.20979867755516</v>
      </c>
      <c r="N12" s="72">
        <v>1052361</v>
      </c>
      <c r="O12" s="68">
        <f t="shared" si="4"/>
        <v>100.33809585103188</v>
      </c>
      <c r="P12" s="2">
        <v>1043398</v>
      </c>
      <c r="Q12" s="64">
        <f t="shared" si="5"/>
        <v>99.48351234488446</v>
      </c>
      <c r="R12" s="72">
        <v>1048815</v>
      </c>
      <c r="S12" s="81">
        <v>100</v>
      </c>
    </row>
    <row r="13" spans="1:19" ht="18" customHeight="1">
      <c r="A13" s="89" t="s">
        <v>25</v>
      </c>
      <c r="B13" s="90"/>
      <c r="C13" s="90"/>
      <c r="D13" s="90"/>
      <c r="E13" s="91"/>
      <c r="F13" s="72">
        <v>0</v>
      </c>
      <c r="G13" s="73" t="s">
        <v>55</v>
      </c>
      <c r="H13" s="74">
        <v>0</v>
      </c>
      <c r="I13" s="73" t="s">
        <v>55</v>
      </c>
      <c r="J13" s="74">
        <v>0</v>
      </c>
      <c r="K13" s="73" t="s">
        <v>55</v>
      </c>
      <c r="L13" s="74">
        <v>0</v>
      </c>
      <c r="M13" s="73" t="s">
        <v>55</v>
      </c>
      <c r="N13" s="74">
        <v>0</v>
      </c>
      <c r="O13" s="73" t="s">
        <v>55</v>
      </c>
      <c r="P13" s="1"/>
      <c r="Q13" s="65" t="s">
        <v>55</v>
      </c>
      <c r="R13" s="74">
        <v>0</v>
      </c>
      <c r="S13" s="82">
        <v>100</v>
      </c>
    </row>
    <row r="14" spans="1:19" ht="18" customHeight="1">
      <c r="A14" s="89" t="s">
        <v>26</v>
      </c>
      <c r="B14" s="90"/>
      <c r="C14" s="90"/>
      <c r="D14" s="90"/>
      <c r="E14" s="91"/>
      <c r="F14" s="72">
        <v>1816022</v>
      </c>
      <c r="G14" s="68">
        <f>F14/R14*100</f>
        <v>94.59802836343746</v>
      </c>
      <c r="H14" s="72">
        <v>1828077</v>
      </c>
      <c r="I14" s="68">
        <f>H14/R14*100</f>
        <v>95.22598288817409</v>
      </c>
      <c r="J14" s="72">
        <v>1845736</v>
      </c>
      <c r="K14" s="68">
        <f>J14/R14*100</f>
        <v>96.14585422391228</v>
      </c>
      <c r="L14" s="72">
        <v>1873262</v>
      </c>
      <c r="M14" s="68">
        <f>L14/R14*100</f>
        <v>97.57970542655849</v>
      </c>
      <c r="N14" s="72">
        <v>1897706</v>
      </c>
      <c r="O14" s="68">
        <f>N14/R14*100</f>
        <v>98.85301280131269</v>
      </c>
      <c r="P14" s="2">
        <v>1877908</v>
      </c>
      <c r="Q14" s="64">
        <f>P14/R14*100</f>
        <v>97.82171925666437</v>
      </c>
      <c r="R14" s="72">
        <v>1919725</v>
      </c>
      <c r="S14" s="81">
        <v>100</v>
      </c>
    </row>
    <row r="15" spans="1:19" ht="18" customHeight="1">
      <c r="A15" s="101" t="s">
        <v>27</v>
      </c>
      <c r="B15" s="102"/>
      <c r="C15" s="102"/>
      <c r="D15" s="102"/>
      <c r="E15" s="103"/>
      <c r="F15" s="43">
        <f>SUM(F8:F12,F14)</f>
        <v>21862215</v>
      </c>
      <c r="G15" s="69">
        <f>F15/R15*100</f>
        <v>90.75355260424683</v>
      </c>
      <c r="H15" s="43">
        <f>SUM(H8:H12,H14)</f>
        <v>22501147</v>
      </c>
      <c r="I15" s="69">
        <f>H15/R15*100</f>
        <v>93.40586157076906</v>
      </c>
      <c r="J15" s="43">
        <f>SUM(J8:J12,J14)</f>
        <v>23019575</v>
      </c>
      <c r="K15" s="69">
        <f>J15/R15*100</f>
        <v>95.55793915163241</v>
      </c>
      <c r="L15" s="43">
        <f>SUM(L8:L12,L14)</f>
        <v>23199590</v>
      </c>
      <c r="M15" s="69">
        <f>L15/R15*100</f>
        <v>96.30521022055444</v>
      </c>
      <c r="N15" s="43">
        <v>23559046</v>
      </c>
      <c r="O15" s="69">
        <f>N15/R15*100</f>
        <v>97.79736959255368</v>
      </c>
      <c r="P15" s="44">
        <v>23680435</v>
      </c>
      <c r="Q15" s="66">
        <f>P15/R15*100</f>
        <v>98.30127475482003</v>
      </c>
      <c r="R15" s="83">
        <v>24089652</v>
      </c>
      <c r="S15" s="84">
        <v>100</v>
      </c>
    </row>
    <row r="16" spans="1:11" ht="15">
      <c r="A16" s="100" t="s">
        <v>14</v>
      </c>
      <c r="B16" s="100"/>
      <c r="C16" s="100"/>
      <c r="D16" s="100"/>
      <c r="E16" s="100"/>
      <c r="F16" s="28"/>
      <c r="G16" s="29"/>
      <c r="H16" s="28"/>
      <c r="I16" s="29"/>
      <c r="J16" s="28"/>
      <c r="K16" s="29"/>
    </row>
    <row r="17" spans="16:18" ht="12" customHeight="1">
      <c r="P17" s="57"/>
      <c r="R17" s="57"/>
    </row>
    <row r="18" spans="1:19" s="5" customFormat="1" ht="21.75" customHeight="1">
      <c r="A18" s="41" t="s">
        <v>1</v>
      </c>
      <c r="C18" s="30"/>
      <c r="G18" s="3"/>
      <c r="H18" s="3"/>
      <c r="I18" s="3"/>
      <c r="J18" s="3"/>
      <c r="M18" s="123" t="s">
        <v>62</v>
      </c>
      <c r="N18" s="123"/>
      <c r="O18" s="123"/>
      <c r="P18" s="123"/>
      <c r="Q18" s="123"/>
      <c r="R18" s="124"/>
      <c r="S18" s="124"/>
    </row>
    <row r="19" spans="1:19" s="5" customFormat="1" ht="17.25" customHeight="1">
      <c r="A19" s="116" t="s">
        <v>56</v>
      </c>
      <c r="B19" s="117"/>
      <c r="C19" s="117"/>
      <c r="D19" s="118"/>
      <c r="E19" s="31"/>
      <c r="F19" s="12" t="s">
        <v>45</v>
      </c>
      <c r="G19" s="12" t="s">
        <v>0</v>
      </c>
      <c r="H19" s="12" t="s">
        <v>48</v>
      </c>
      <c r="I19" s="12" t="s">
        <v>0</v>
      </c>
      <c r="J19" s="12" t="s">
        <v>54</v>
      </c>
      <c r="K19" s="12" t="s">
        <v>0</v>
      </c>
      <c r="L19" s="12" t="s">
        <v>58</v>
      </c>
      <c r="M19" s="20" t="s">
        <v>0</v>
      </c>
      <c r="N19" s="20" t="s">
        <v>59</v>
      </c>
      <c r="O19" s="20" t="s">
        <v>0</v>
      </c>
      <c r="P19" s="15" t="s">
        <v>60</v>
      </c>
      <c r="Q19" s="20" t="s">
        <v>0</v>
      </c>
      <c r="R19" s="15" t="s">
        <v>61</v>
      </c>
      <c r="S19" s="20" t="s">
        <v>0</v>
      </c>
    </row>
    <row r="20" spans="1:19" s="5" customFormat="1" ht="18" customHeight="1">
      <c r="A20" s="104" t="s">
        <v>32</v>
      </c>
      <c r="B20" s="105"/>
      <c r="C20" s="106"/>
      <c r="D20" s="107"/>
      <c r="E20" s="52" t="s">
        <v>28</v>
      </c>
      <c r="F20" s="78">
        <v>8632065</v>
      </c>
      <c r="G20" s="68">
        <f aca="true" t="shared" si="6" ref="G20:G26">F20/R20*100</f>
        <v>88.86018523379667</v>
      </c>
      <c r="H20" s="76">
        <v>9115084</v>
      </c>
      <c r="I20" s="68">
        <f aca="true" t="shared" si="7" ref="I20:I26">H20/R20*100</f>
        <v>93.83247840019929</v>
      </c>
      <c r="J20" s="76">
        <v>9300030</v>
      </c>
      <c r="K20" s="68">
        <f aca="true" t="shared" si="8" ref="K20:K26">J20/R20*100</f>
        <v>95.73634912154463</v>
      </c>
      <c r="L20" s="76">
        <v>9345444</v>
      </c>
      <c r="M20" s="68">
        <f aca="true" t="shared" si="9" ref="M20:M26">L20/R20*100</f>
        <v>96.20384982412364</v>
      </c>
      <c r="N20" s="76">
        <v>9460865</v>
      </c>
      <c r="O20" s="68">
        <f aca="true" t="shared" si="10" ref="O20:O26">N20/R20*100</f>
        <v>97.39201643777517</v>
      </c>
      <c r="P20" s="4">
        <v>9611050</v>
      </c>
      <c r="Q20" s="68">
        <f>P20/R20*100</f>
        <v>98.93805054657044</v>
      </c>
      <c r="R20" s="85">
        <v>9714210</v>
      </c>
      <c r="S20" s="86">
        <v>100</v>
      </c>
    </row>
    <row r="21" spans="1:19" s="5" customFormat="1" ht="18" customHeight="1">
      <c r="A21" s="104" t="s">
        <v>33</v>
      </c>
      <c r="B21" s="105"/>
      <c r="C21" s="106"/>
      <c r="D21" s="107"/>
      <c r="E21" s="53" t="s">
        <v>29</v>
      </c>
      <c r="F21" s="79">
        <v>187279</v>
      </c>
      <c r="G21" s="68">
        <f t="shared" si="6"/>
        <v>100.80144248883147</v>
      </c>
      <c r="H21" s="76">
        <v>187166</v>
      </c>
      <c r="I21" s="68">
        <f t="shared" si="7"/>
        <v>100.74062113138488</v>
      </c>
      <c r="J21" s="76">
        <v>186601</v>
      </c>
      <c r="K21" s="68">
        <f t="shared" si="8"/>
        <v>100.43651434415199</v>
      </c>
      <c r="L21" s="76">
        <v>186370</v>
      </c>
      <c r="M21" s="68">
        <f t="shared" si="9"/>
        <v>100.31218041875236</v>
      </c>
      <c r="N21" s="76">
        <v>185936</v>
      </c>
      <c r="O21" s="68">
        <f t="shared" si="10"/>
        <v>100.07858334678939</v>
      </c>
      <c r="P21" s="4">
        <v>185890</v>
      </c>
      <c r="Q21" s="68">
        <f aca="true" t="shared" si="11" ref="Q21:Q26">P21/R21*100</f>
        <v>100.05382421012972</v>
      </c>
      <c r="R21" s="4">
        <v>185790</v>
      </c>
      <c r="S21" s="87">
        <v>100</v>
      </c>
    </row>
    <row r="22" spans="1:19" s="5" customFormat="1" ht="18" customHeight="1">
      <c r="A22" s="104" t="s">
        <v>34</v>
      </c>
      <c r="B22" s="105"/>
      <c r="C22" s="106"/>
      <c r="D22" s="107"/>
      <c r="E22" s="53" t="s">
        <v>30</v>
      </c>
      <c r="F22" s="76">
        <v>74921</v>
      </c>
      <c r="G22" s="68">
        <f t="shared" si="6"/>
        <v>93.78606747199099</v>
      </c>
      <c r="H22" s="76">
        <v>75771</v>
      </c>
      <c r="I22" s="68">
        <f t="shared" si="7"/>
        <v>94.85009701445829</v>
      </c>
      <c r="J22" s="76">
        <v>76396</v>
      </c>
      <c r="K22" s="68">
        <f t="shared" si="8"/>
        <v>95.63247167803718</v>
      </c>
      <c r="L22" s="76">
        <v>77122</v>
      </c>
      <c r="M22" s="68">
        <f t="shared" si="9"/>
        <v>96.54127808725043</v>
      </c>
      <c r="N22" s="76">
        <v>77809</v>
      </c>
      <c r="O22" s="68">
        <f t="shared" si="10"/>
        <v>97.40126431745635</v>
      </c>
      <c r="P22" s="4">
        <v>78823</v>
      </c>
      <c r="Q22" s="68">
        <f t="shared" si="11"/>
        <v>98.67058897164675</v>
      </c>
      <c r="R22" s="4">
        <v>79885</v>
      </c>
      <c r="S22" s="87">
        <v>100</v>
      </c>
    </row>
    <row r="23" spans="1:19" s="5" customFormat="1" ht="18" customHeight="1">
      <c r="A23" s="104" t="s">
        <v>35</v>
      </c>
      <c r="B23" s="105"/>
      <c r="C23" s="106"/>
      <c r="D23" s="107"/>
      <c r="E23" s="53" t="s">
        <v>29</v>
      </c>
      <c r="F23" s="76">
        <v>77363</v>
      </c>
      <c r="G23" s="68">
        <f t="shared" si="6"/>
        <v>91.8669548282905</v>
      </c>
      <c r="H23" s="76">
        <v>78084</v>
      </c>
      <c r="I23" s="68">
        <f t="shared" si="7"/>
        <v>92.72312734527146</v>
      </c>
      <c r="J23" s="76">
        <v>78868</v>
      </c>
      <c r="K23" s="68">
        <f t="shared" si="8"/>
        <v>93.65411105305658</v>
      </c>
      <c r="L23" s="76">
        <v>80167</v>
      </c>
      <c r="M23" s="68">
        <f t="shared" si="9"/>
        <v>95.19664655868523</v>
      </c>
      <c r="N23" s="76">
        <v>81790</v>
      </c>
      <c r="O23" s="68">
        <f t="shared" si="10"/>
        <v>97.12392533130671</v>
      </c>
      <c r="P23" s="4">
        <v>82741</v>
      </c>
      <c r="Q23" s="68">
        <f t="shared" si="11"/>
        <v>98.25321806868381</v>
      </c>
      <c r="R23" s="4">
        <v>84212</v>
      </c>
      <c r="S23" s="87">
        <v>100</v>
      </c>
    </row>
    <row r="24" spans="1:19" s="5" customFormat="1" ht="18" customHeight="1">
      <c r="A24" s="104" t="s">
        <v>36</v>
      </c>
      <c r="B24" s="105"/>
      <c r="C24" s="106"/>
      <c r="D24" s="107"/>
      <c r="E24" s="53" t="s">
        <v>31</v>
      </c>
      <c r="F24" s="76">
        <v>46092</v>
      </c>
      <c r="G24" s="68">
        <f t="shared" si="6"/>
        <v>88.15361664690357</v>
      </c>
      <c r="H24" s="76">
        <v>48701</v>
      </c>
      <c r="I24" s="68">
        <f t="shared" si="7"/>
        <v>93.14348009027273</v>
      </c>
      <c r="J24" s="76">
        <v>49839</v>
      </c>
      <c r="K24" s="68">
        <f t="shared" si="8"/>
        <v>95.3199709291206</v>
      </c>
      <c r="L24" s="76">
        <v>50145</v>
      </c>
      <c r="M24" s="68">
        <f t="shared" si="9"/>
        <v>95.90521363271239</v>
      </c>
      <c r="N24" s="76">
        <v>50882</v>
      </c>
      <c r="O24" s="68">
        <f t="shared" si="10"/>
        <v>97.31476877175534</v>
      </c>
      <c r="P24" s="4">
        <v>51703</v>
      </c>
      <c r="Q24" s="68">
        <f t="shared" si="11"/>
        <v>98.88497877060782</v>
      </c>
      <c r="R24" s="4">
        <v>52286</v>
      </c>
      <c r="S24" s="87">
        <v>100</v>
      </c>
    </row>
    <row r="25" spans="1:19" s="5" customFormat="1" ht="18" customHeight="1">
      <c r="A25" s="104" t="s">
        <v>37</v>
      </c>
      <c r="B25" s="105"/>
      <c r="C25" s="106"/>
      <c r="D25" s="107"/>
      <c r="E25" s="53" t="s">
        <v>31</v>
      </c>
      <c r="F25" s="76">
        <v>115216</v>
      </c>
      <c r="G25" s="68">
        <f t="shared" si="6"/>
        <v>94.74844163747306</v>
      </c>
      <c r="H25" s="76">
        <v>120298</v>
      </c>
      <c r="I25" s="68">
        <f t="shared" si="7"/>
        <v>98.92764921629579</v>
      </c>
      <c r="J25" s="76">
        <v>121735</v>
      </c>
      <c r="K25" s="68">
        <f t="shared" si="8"/>
        <v>100.10937320109868</v>
      </c>
      <c r="L25" s="76">
        <v>121177</v>
      </c>
      <c r="M25" s="68">
        <f t="shared" si="9"/>
        <v>99.65049916942156</v>
      </c>
      <c r="N25" s="76">
        <v>121591</v>
      </c>
      <c r="O25" s="68">
        <f t="shared" si="10"/>
        <v>99.99095409614974</v>
      </c>
      <c r="P25" s="4">
        <v>121932</v>
      </c>
      <c r="Q25" s="68">
        <f t="shared" si="11"/>
        <v>100.27137711550797</v>
      </c>
      <c r="R25" s="4">
        <v>121602</v>
      </c>
      <c r="S25" s="87">
        <v>100</v>
      </c>
    </row>
    <row r="26" spans="1:19" s="5" customFormat="1" ht="18" customHeight="1">
      <c r="A26" s="108" t="s">
        <v>38</v>
      </c>
      <c r="B26" s="109"/>
      <c r="C26" s="110"/>
      <c r="D26" s="111"/>
      <c r="E26" s="54" t="s">
        <v>31</v>
      </c>
      <c r="F26" s="80">
        <v>111579</v>
      </c>
      <c r="G26" s="69">
        <f t="shared" si="6"/>
        <v>96.72746502071882</v>
      </c>
      <c r="H26" s="77">
        <v>116734</v>
      </c>
      <c r="I26" s="69">
        <f t="shared" si="7"/>
        <v>101.19631742288955</v>
      </c>
      <c r="J26" s="77">
        <v>117919</v>
      </c>
      <c r="K26" s="69">
        <f t="shared" si="8"/>
        <v>102.22358999254469</v>
      </c>
      <c r="L26" s="77">
        <v>116575</v>
      </c>
      <c r="M26" s="69">
        <f t="shared" si="9"/>
        <v>101.05848085025227</v>
      </c>
      <c r="N26" s="77">
        <v>115673</v>
      </c>
      <c r="O26" s="69">
        <f t="shared" si="10"/>
        <v>100.2765400419578</v>
      </c>
      <c r="P26" s="47">
        <v>116158</v>
      </c>
      <c r="Q26" s="69">
        <f t="shared" si="11"/>
        <v>100.69698493333566</v>
      </c>
      <c r="R26" s="47">
        <v>115354</v>
      </c>
      <c r="S26" s="88">
        <v>100</v>
      </c>
    </row>
    <row r="27" spans="1:17" s="5" customFormat="1" ht="17.25" customHeight="1">
      <c r="A27" s="5" t="s">
        <v>2</v>
      </c>
      <c r="C27" s="30"/>
      <c r="J27" s="32"/>
      <c r="K27" s="33"/>
      <c r="L27" s="33"/>
      <c r="M27" s="6"/>
      <c r="N27" s="23"/>
      <c r="O27" s="23"/>
      <c r="P27" s="23"/>
      <c r="Q27" s="23"/>
    </row>
    <row r="28" spans="1:17" s="5" customFormat="1" ht="17.25" customHeight="1">
      <c r="A28" s="5" t="s">
        <v>14</v>
      </c>
      <c r="C28" s="30"/>
      <c r="K28" s="33"/>
      <c r="L28" s="33"/>
      <c r="M28" s="6"/>
      <c r="N28" s="23"/>
      <c r="O28" s="23"/>
      <c r="P28" s="23"/>
      <c r="Q28" s="23"/>
    </row>
    <row r="29" ht="12" customHeight="1"/>
    <row r="30" spans="1:17" s="5" customFormat="1" ht="21.75" customHeight="1">
      <c r="A30" s="34" t="s">
        <v>3</v>
      </c>
      <c r="B30" s="23"/>
      <c r="C30" s="35"/>
      <c r="D30" s="23"/>
      <c r="E30" s="23"/>
      <c r="F30" s="23"/>
      <c r="G30" s="23"/>
      <c r="H30" s="23"/>
      <c r="I30" s="23"/>
      <c r="J30" s="23"/>
      <c r="K30" s="23"/>
      <c r="L30" s="40"/>
      <c r="M30" s="40"/>
      <c r="N30" s="23"/>
      <c r="O30" s="23"/>
      <c r="P30" s="23"/>
      <c r="Q30" s="23"/>
    </row>
    <row r="31" spans="1:19" s="5" customFormat="1" ht="18" customHeight="1">
      <c r="A31" s="116" t="s">
        <v>56</v>
      </c>
      <c r="B31" s="117"/>
      <c r="C31" s="117"/>
      <c r="D31" s="118"/>
      <c r="E31" s="19"/>
      <c r="F31" s="15" t="s">
        <v>45</v>
      </c>
      <c r="G31" s="14" t="s">
        <v>4</v>
      </c>
      <c r="H31" s="20" t="s">
        <v>48</v>
      </c>
      <c r="I31" s="20" t="s">
        <v>4</v>
      </c>
      <c r="J31" s="20" t="s">
        <v>54</v>
      </c>
      <c r="K31" s="14" t="s">
        <v>4</v>
      </c>
      <c r="L31" s="20" t="s">
        <v>58</v>
      </c>
      <c r="M31" s="14" t="s">
        <v>4</v>
      </c>
      <c r="N31" s="14" t="s">
        <v>59</v>
      </c>
      <c r="O31" s="20" t="s">
        <v>4</v>
      </c>
      <c r="P31" s="14" t="s">
        <v>60</v>
      </c>
      <c r="Q31" s="20" t="s">
        <v>4</v>
      </c>
      <c r="R31" s="14" t="s">
        <v>61</v>
      </c>
      <c r="S31" s="20" t="s">
        <v>4</v>
      </c>
    </row>
    <row r="32" spans="1:19" s="5" customFormat="1" ht="14.25" customHeight="1">
      <c r="A32" s="16" t="s">
        <v>5</v>
      </c>
      <c r="B32" s="13"/>
      <c r="C32" s="36"/>
      <c r="D32" s="37"/>
      <c r="E32" s="18"/>
      <c r="F32" s="6"/>
      <c r="G32" s="7" t="s">
        <v>44</v>
      </c>
      <c r="H32" s="6"/>
      <c r="I32" s="7" t="s">
        <v>44</v>
      </c>
      <c r="J32" s="6"/>
      <c r="K32" s="7" t="s">
        <v>44</v>
      </c>
      <c r="L32" s="6"/>
      <c r="M32" s="7" t="s">
        <v>44</v>
      </c>
      <c r="N32" s="6"/>
      <c r="O32" s="7" t="s">
        <v>44</v>
      </c>
      <c r="P32" s="13"/>
      <c r="Q32" s="7" t="s">
        <v>44</v>
      </c>
      <c r="R32" s="13"/>
      <c r="S32" s="125" t="s">
        <v>44</v>
      </c>
    </row>
    <row r="33" spans="1:19" s="5" customFormat="1" ht="15" customHeight="1">
      <c r="A33" s="89" t="s">
        <v>6</v>
      </c>
      <c r="B33" s="90"/>
      <c r="C33" s="114" t="s">
        <v>41</v>
      </c>
      <c r="D33" s="115"/>
      <c r="E33" s="50" t="s">
        <v>39</v>
      </c>
      <c r="F33" s="45">
        <v>12942</v>
      </c>
      <c r="G33" s="8"/>
      <c r="H33" s="10">
        <v>12847</v>
      </c>
      <c r="I33" s="8"/>
      <c r="J33" s="10">
        <v>12717</v>
      </c>
      <c r="K33" s="48"/>
      <c r="L33" s="10">
        <v>12628</v>
      </c>
      <c r="M33" s="9"/>
      <c r="N33" s="10">
        <v>12517</v>
      </c>
      <c r="O33" s="9"/>
      <c r="P33" s="10">
        <v>12323</v>
      </c>
      <c r="Q33" s="9"/>
      <c r="R33" s="10">
        <f>10763+1488</f>
        <v>12251</v>
      </c>
      <c r="S33" s="59"/>
    </row>
    <row r="34" spans="1:19" s="5" customFormat="1" ht="15" customHeight="1">
      <c r="A34" s="89"/>
      <c r="B34" s="90"/>
      <c r="C34" s="114" t="s">
        <v>42</v>
      </c>
      <c r="D34" s="115"/>
      <c r="E34" s="50" t="s">
        <v>46</v>
      </c>
      <c r="F34" s="45">
        <v>5977147</v>
      </c>
      <c r="G34" s="8">
        <f>ROUNDDOWN(F34/F44*100,2)</f>
        <v>13.86</v>
      </c>
      <c r="H34" s="10">
        <v>5920404</v>
      </c>
      <c r="I34" s="8">
        <f>ROUNDDOWN(H34/H44*100,2)</f>
        <v>13.84</v>
      </c>
      <c r="J34" s="10">
        <v>5869230</v>
      </c>
      <c r="K34" s="8">
        <f>ROUNDDOWN(J34/J44*100,2)</f>
        <v>13.69</v>
      </c>
      <c r="L34" s="10">
        <v>5815250</v>
      </c>
      <c r="M34" s="8">
        <f>ROUNDDOWN(L34/L44*100,2)</f>
        <v>13.56</v>
      </c>
      <c r="N34" s="10">
        <v>5777914</v>
      </c>
      <c r="O34" s="8">
        <f>ROUNDDOWN(N34/N44*100,2)</f>
        <v>13.49</v>
      </c>
      <c r="P34" s="10">
        <v>5695454</v>
      </c>
      <c r="Q34" s="8">
        <f>ROUNDDOWN(P34/P44*100,2)</f>
        <v>13.47</v>
      </c>
      <c r="R34" s="10">
        <f>5139981+511962</f>
        <v>5651943</v>
      </c>
      <c r="S34" s="60">
        <f>ROUNDDOWN(R34/R44*100,2)</f>
        <v>13.39</v>
      </c>
    </row>
    <row r="35" spans="1:19" s="5" customFormat="1" ht="15" customHeight="1">
      <c r="A35" s="89" t="s">
        <v>7</v>
      </c>
      <c r="B35" s="90"/>
      <c r="C35" s="114" t="s">
        <v>41</v>
      </c>
      <c r="D35" s="115"/>
      <c r="E35" s="50" t="s">
        <v>39</v>
      </c>
      <c r="F35" s="45">
        <v>9273</v>
      </c>
      <c r="G35" s="8"/>
      <c r="H35" s="10">
        <v>9241</v>
      </c>
      <c r="I35" s="8"/>
      <c r="J35" s="10">
        <v>9188</v>
      </c>
      <c r="K35" s="48"/>
      <c r="L35" s="10">
        <v>9142</v>
      </c>
      <c r="M35" s="9"/>
      <c r="N35" s="10">
        <v>9094</v>
      </c>
      <c r="O35" s="9"/>
      <c r="P35" s="10">
        <v>9013</v>
      </c>
      <c r="Q35" s="9"/>
      <c r="R35" s="10">
        <f>8253+718</f>
        <v>8971</v>
      </c>
      <c r="S35" s="59"/>
    </row>
    <row r="36" spans="1:19" s="5" customFormat="1" ht="15" customHeight="1">
      <c r="A36" s="89"/>
      <c r="B36" s="90"/>
      <c r="C36" s="114" t="s">
        <v>42</v>
      </c>
      <c r="D36" s="115"/>
      <c r="E36" s="50" t="s">
        <v>46</v>
      </c>
      <c r="F36" s="45">
        <v>5747949</v>
      </c>
      <c r="G36" s="8">
        <f>ROUNDDOWN(F36/F44*100,2)</f>
        <v>13.33</v>
      </c>
      <c r="H36" s="10">
        <v>5731817</v>
      </c>
      <c r="I36" s="8">
        <f>ROUNDDOWN(H36/H44*100,2)</f>
        <v>13.4</v>
      </c>
      <c r="J36" s="10">
        <v>5718818</v>
      </c>
      <c r="K36" s="8">
        <f>ROUNDDOWN(J36/J44*100,2)</f>
        <v>13.34</v>
      </c>
      <c r="L36" s="10">
        <v>5681643</v>
      </c>
      <c r="M36" s="8">
        <f>ROUNDDOWN(L36/L44*100,2)</f>
        <v>13.25</v>
      </c>
      <c r="N36" s="10">
        <v>5647852</v>
      </c>
      <c r="O36" s="8">
        <f>ROUNDDOWN(N36/N44*100,2)</f>
        <v>13.19</v>
      </c>
      <c r="P36" s="10">
        <v>5605986</v>
      </c>
      <c r="Q36" s="8">
        <f>ROUNDDOWN(P36/P44*100,2)</f>
        <v>13.26</v>
      </c>
      <c r="R36" s="10">
        <f>5421134+167466</f>
        <v>5588600</v>
      </c>
      <c r="S36" s="60">
        <f>ROUNDDOWN(R36/R44*100,2)</f>
        <v>13.24</v>
      </c>
    </row>
    <row r="37" spans="1:19" s="5" customFormat="1" ht="15" customHeight="1">
      <c r="A37" s="89" t="s">
        <v>8</v>
      </c>
      <c r="B37" s="90"/>
      <c r="C37" s="114" t="s">
        <v>41</v>
      </c>
      <c r="D37" s="115"/>
      <c r="E37" s="50" t="s">
        <v>39</v>
      </c>
      <c r="F37" s="45">
        <v>85123</v>
      </c>
      <c r="G37" s="8"/>
      <c r="H37" s="10">
        <v>85956</v>
      </c>
      <c r="I37" s="8"/>
      <c r="J37" s="10">
        <v>86383</v>
      </c>
      <c r="K37" s="8"/>
      <c r="L37" s="10">
        <v>86908</v>
      </c>
      <c r="M37" s="8"/>
      <c r="N37" s="10">
        <v>87522</v>
      </c>
      <c r="O37" s="8"/>
      <c r="P37" s="10">
        <v>88712</v>
      </c>
      <c r="Q37" s="8"/>
      <c r="R37" s="10">
        <v>89046</v>
      </c>
      <c r="S37" s="60"/>
    </row>
    <row r="38" spans="1:19" s="5" customFormat="1" ht="15" customHeight="1">
      <c r="A38" s="89"/>
      <c r="B38" s="90"/>
      <c r="C38" s="114" t="s">
        <v>42</v>
      </c>
      <c r="D38" s="115"/>
      <c r="E38" s="50" t="s">
        <v>46</v>
      </c>
      <c r="F38" s="45">
        <v>14426701</v>
      </c>
      <c r="G38" s="8">
        <f>ROUNDDOWN(F38/F44*100,2)</f>
        <v>33.46</v>
      </c>
      <c r="H38" s="10">
        <v>14407416</v>
      </c>
      <c r="I38" s="8">
        <f>ROUNDDOWN(H38/H44*100,2)</f>
        <v>33.69</v>
      </c>
      <c r="J38" s="10">
        <v>14466214</v>
      </c>
      <c r="K38" s="8">
        <f>ROUNDDOWN(J38/J44*100,2)</f>
        <v>33.75</v>
      </c>
      <c r="L38" s="10">
        <v>14632659</v>
      </c>
      <c r="M38" s="8">
        <f>ROUNDDOWN(L38/L44*100,2)</f>
        <v>34.13</v>
      </c>
      <c r="N38" s="10">
        <v>14743267</v>
      </c>
      <c r="O38" s="8">
        <f>ROUNDDOWN(N38/N44*100,2)</f>
        <v>34.43</v>
      </c>
      <c r="P38" s="10">
        <v>14957358</v>
      </c>
      <c r="Q38" s="8">
        <f>ROUNDDOWN(P38/P44*100,2)</f>
        <v>35.39</v>
      </c>
      <c r="R38" s="10">
        <v>14957703</v>
      </c>
      <c r="S38" s="60">
        <f>ROUNDDOWN(R38/R44*100,2)</f>
        <v>35.45</v>
      </c>
    </row>
    <row r="39" spans="1:19" s="5" customFormat="1" ht="15" customHeight="1">
      <c r="A39" s="89" t="s">
        <v>49</v>
      </c>
      <c r="B39" s="90"/>
      <c r="C39" s="114" t="s">
        <v>41</v>
      </c>
      <c r="D39" s="115"/>
      <c r="E39" s="50" t="s">
        <v>39</v>
      </c>
      <c r="F39" s="45">
        <v>8560</v>
      </c>
      <c r="G39" s="8"/>
      <c r="H39" s="10">
        <v>8511</v>
      </c>
      <c r="I39" s="8"/>
      <c r="J39" s="10">
        <v>8423</v>
      </c>
      <c r="K39" s="8"/>
      <c r="L39" s="10">
        <v>8404</v>
      </c>
      <c r="M39" s="8"/>
      <c r="N39" s="10">
        <v>8119</v>
      </c>
      <c r="O39" s="8"/>
      <c r="P39" s="10">
        <v>8043</v>
      </c>
      <c r="Q39" s="8"/>
      <c r="R39" s="10">
        <f>7470+512</f>
        <v>7982</v>
      </c>
      <c r="S39" s="60"/>
    </row>
    <row r="40" spans="1:19" s="5" customFormat="1" ht="15" customHeight="1">
      <c r="A40" s="89"/>
      <c r="B40" s="90"/>
      <c r="C40" s="114" t="s">
        <v>42</v>
      </c>
      <c r="D40" s="115"/>
      <c r="E40" s="50" t="s">
        <v>46</v>
      </c>
      <c r="F40" s="45">
        <v>13612164</v>
      </c>
      <c r="G40" s="8">
        <f>ROUNDDOWN(F40/F44*100,2)</f>
        <v>31.57</v>
      </c>
      <c r="H40" s="10">
        <v>13432272</v>
      </c>
      <c r="I40" s="8">
        <f>ROUNDDOWN(H40/H44*100,2)</f>
        <v>31.41</v>
      </c>
      <c r="J40" s="10">
        <v>13312521</v>
      </c>
      <c r="K40" s="8">
        <f>ROUNDDOWN(J40/J44*100,2)</f>
        <v>31.06</v>
      </c>
      <c r="L40" s="10">
        <v>13328476</v>
      </c>
      <c r="M40" s="8">
        <f>ROUNDDOWN(L40/L44*100,2)</f>
        <v>31.09</v>
      </c>
      <c r="N40" s="10">
        <v>13318757</v>
      </c>
      <c r="O40" s="8">
        <f>ROUNDDOWN(N40/N44*100,2)</f>
        <v>31.11</v>
      </c>
      <c r="P40" s="10">
        <v>12847525</v>
      </c>
      <c r="Q40" s="8">
        <f>ROUNDDOWN(P40/P44*100,2)</f>
        <v>30.4</v>
      </c>
      <c r="R40" s="10">
        <f>12519707+245921</f>
        <v>12765628</v>
      </c>
      <c r="S40" s="60">
        <f>ROUNDDOWN(R40/R44*100,2)</f>
        <v>30.25</v>
      </c>
    </row>
    <row r="41" spans="1:19" s="5" customFormat="1" ht="15" customHeight="1">
      <c r="A41" s="89" t="s">
        <v>9</v>
      </c>
      <c r="B41" s="90"/>
      <c r="C41" s="114" t="s">
        <v>41</v>
      </c>
      <c r="D41" s="115"/>
      <c r="E41" s="50" t="s">
        <v>39</v>
      </c>
      <c r="F41" s="45">
        <v>8369</v>
      </c>
      <c r="G41" s="8"/>
      <c r="H41" s="10">
        <v>8157</v>
      </c>
      <c r="I41" s="8"/>
      <c r="J41" s="10">
        <v>7606</v>
      </c>
      <c r="K41" s="8"/>
      <c r="L41" s="10">
        <v>7745</v>
      </c>
      <c r="M41" s="8"/>
      <c r="N41" s="10">
        <v>7564</v>
      </c>
      <c r="O41" s="8"/>
      <c r="P41" s="10">
        <v>7806</v>
      </c>
      <c r="Q41" s="8"/>
      <c r="R41" s="10">
        <f>1+608+7332</f>
        <v>7941</v>
      </c>
      <c r="S41" s="60"/>
    </row>
    <row r="42" spans="1:19" s="5" customFormat="1" ht="15" customHeight="1">
      <c r="A42" s="89"/>
      <c r="B42" s="90"/>
      <c r="C42" s="114" t="s">
        <v>42</v>
      </c>
      <c r="D42" s="115"/>
      <c r="E42" s="50" t="s">
        <v>46</v>
      </c>
      <c r="F42" s="45">
        <v>3344605</v>
      </c>
      <c r="G42" s="8">
        <f>ROUNDDOWN(F42/F44*100,2)</f>
        <v>7.75</v>
      </c>
      <c r="H42" s="10">
        <v>3261704</v>
      </c>
      <c r="I42" s="8">
        <f>ROUNDDOWN(H42/H44*100,2)</f>
        <v>7.62</v>
      </c>
      <c r="J42" s="10">
        <v>3491472</v>
      </c>
      <c r="K42" s="8">
        <f>ROUNDDOWN(J42/J44*100,2)</f>
        <v>8.14</v>
      </c>
      <c r="L42" s="10">
        <v>3404865</v>
      </c>
      <c r="M42" s="8">
        <f>ROUNDDOWN(L42/L44*100,2)</f>
        <v>7.94</v>
      </c>
      <c r="N42" s="10">
        <v>3321357</v>
      </c>
      <c r="O42" s="8">
        <f>ROUNDDOWN(N42/N44*100,2)</f>
        <v>7.75</v>
      </c>
      <c r="P42" s="10">
        <v>3152858</v>
      </c>
      <c r="Q42" s="8">
        <f>ROUNDDOWN(P42/P44*100,2)</f>
        <v>7.46</v>
      </c>
      <c r="R42" s="10">
        <f>133+273607+2949629</f>
        <v>3223369</v>
      </c>
      <c r="S42" s="60">
        <f>ROUNDDOWN(R42/R44*100,2)</f>
        <v>7.64</v>
      </c>
    </row>
    <row r="43" spans="1:19" s="5" customFormat="1" ht="15" customHeight="1">
      <c r="A43" s="89" t="s">
        <v>50</v>
      </c>
      <c r="B43" s="90"/>
      <c r="C43" s="114" t="s">
        <v>41</v>
      </c>
      <c r="D43" s="115"/>
      <c r="E43" s="50" t="s">
        <v>39</v>
      </c>
      <c r="F43" s="45">
        <v>124267</v>
      </c>
      <c r="G43" s="8"/>
      <c r="H43" s="10">
        <v>124712</v>
      </c>
      <c r="I43" s="8"/>
      <c r="J43" s="10">
        <v>124317</v>
      </c>
      <c r="K43" s="8"/>
      <c r="L43" s="10">
        <v>124827</v>
      </c>
      <c r="M43" s="8"/>
      <c r="N43" s="10">
        <f>N33+N35+N37+N39+N41</f>
        <v>124816</v>
      </c>
      <c r="O43" s="8"/>
      <c r="P43" s="10">
        <v>125897</v>
      </c>
      <c r="Q43" s="8"/>
      <c r="R43" s="10">
        <v>126191</v>
      </c>
      <c r="S43" s="60"/>
    </row>
    <row r="44" spans="1:19" s="5" customFormat="1" ht="15" customHeight="1">
      <c r="A44" s="89"/>
      <c r="B44" s="90"/>
      <c r="C44" s="114" t="s">
        <v>42</v>
      </c>
      <c r="D44" s="115"/>
      <c r="E44" s="50" t="s">
        <v>46</v>
      </c>
      <c r="F44" s="45">
        <v>43108566</v>
      </c>
      <c r="G44" s="8">
        <f>G34+G36+G38+G40+G42</f>
        <v>99.97</v>
      </c>
      <c r="H44" s="10">
        <v>42753613</v>
      </c>
      <c r="I44" s="8">
        <f>I34+I36+I38+I40+I42</f>
        <v>99.96000000000001</v>
      </c>
      <c r="J44" s="49">
        <f>J34+J36+J38+J40+J42</f>
        <v>42858255</v>
      </c>
      <c r="K44" s="8">
        <f>K34+K36+K38+K40+K42</f>
        <v>99.98</v>
      </c>
      <c r="L44" s="49">
        <v>42862893</v>
      </c>
      <c r="M44" s="8">
        <f>M34+M36+M38+M40+M42</f>
        <v>99.97</v>
      </c>
      <c r="N44" s="49">
        <f>N34+N36+N38+N40+N42</f>
        <v>42809147</v>
      </c>
      <c r="O44" s="8">
        <f>O34+O36+O38+O40+O42</f>
        <v>99.97</v>
      </c>
      <c r="P44" s="49">
        <v>42259181</v>
      </c>
      <c r="Q44" s="8">
        <f>Q34+Q36+Q38+Q40+Q42</f>
        <v>99.98</v>
      </c>
      <c r="R44" s="49">
        <v>42187243</v>
      </c>
      <c r="S44" s="60">
        <f>S34+S36+S38+S40+S42</f>
        <v>99.97000000000001</v>
      </c>
    </row>
    <row r="45" spans="1:19" s="5" customFormat="1" ht="9.75" customHeight="1">
      <c r="A45" s="17"/>
      <c r="B45" s="6"/>
      <c r="C45" s="33"/>
      <c r="D45" s="38"/>
      <c r="E45" s="50"/>
      <c r="F45" s="9"/>
      <c r="G45" s="8"/>
      <c r="H45" s="10"/>
      <c r="I45" s="8"/>
      <c r="J45" s="10"/>
      <c r="K45" s="8"/>
      <c r="L45" s="10"/>
      <c r="M45" s="8"/>
      <c r="N45" s="10"/>
      <c r="O45" s="8"/>
      <c r="P45" s="10"/>
      <c r="Q45" s="8"/>
      <c r="R45" s="10"/>
      <c r="S45" s="60"/>
    </row>
    <row r="46" spans="1:19" s="5" customFormat="1" ht="15" customHeight="1">
      <c r="A46" s="17" t="s">
        <v>11</v>
      </c>
      <c r="B46" s="6"/>
      <c r="C46" s="33"/>
      <c r="D46" s="38"/>
      <c r="E46" s="50"/>
      <c r="F46" s="9"/>
      <c r="G46" s="8"/>
      <c r="H46" s="10"/>
      <c r="I46" s="8"/>
      <c r="J46" s="10"/>
      <c r="K46" s="8"/>
      <c r="L46" s="10"/>
      <c r="M46" s="8"/>
      <c r="N46" s="10"/>
      <c r="O46" s="8"/>
      <c r="P46" s="10"/>
      <c r="Q46" s="8"/>
      <c r="R46" s="10"/>
      <c r="S46" s="60"/>
    </row>
    <row r="47" spans="1:19" s="5" customFormat="1" ht="15" customHeight="1">
      <c r="A47" s="89" t="s">
        <v>12</v>
      </c>
      <c r="B47" s="90"/>
      <c r="C47" s="114" t="s">
        <v>43</v>
      </c>
      <c r="D47" s="114"/>
      <c r="E47" s="50" t="s">
        <v>40</v>
      </c>
      <c r="F47" s="45">
        <v>47824</v>
      </c>
      <c r="G47" s="8"/>
      <c r="H47" s="10">
        <v>47983</v>
      </c>
      <c r="I47" s="8"/>
      <c r="J47" s="10">
        <v>48186</v>
      </c>
      <c r="K47" s="48"/>
      <c r="L47" s="10">
        <v>48294</v>
      </c>
      <c r="M47" s="9"/>
      <c r="N47" s="10">
        <v>48415</v>
      </c>
      <c r="O47" s="9"/>
      <c r="P47" s="10">
        <v>48495</v>
      </c>
      <c r="Q47" s="9"/>
      <c r="R47" s="10">
        <v>48644</v>
      </c>
      <c r="S47" s="59"/>
    </row>
    <row r="48" spans="1:19" s="5" customFormat="1" ht="15" customHeight="1">
      <c r="A48" s="89"/>
      <c r="B48" s="90"/>
      <c r="C48" s="114" t="s">
        <v>52</v>
      </c>
      <c r="D48" s="114"/>
      <c r="E48" s="50" t="s">
        <v>47</v>
      </c>
      <c r="F48" s="45">
        <v>4326723</v>
      </c>
      <c r="G48" s="11">
        <f>F48/F52*100</f>
        <v>45.110903608290094</v>
      </c>
      <c r="H48" s="10">
        <v>4361552</v>
      </c>
      <c r="I48" s="11">
        <f>H48/H52*100</f>
        <v>45.22044327429223</v>
      </c>
      <c r="J48" s="10">
        <v>4399437</v>
      </c>
      <c r="K48" s="11">
        <f>J48/J52*100</f>
        <v>45.5334130201034</v>
      </c>
      <c r="L48" s="10">
        <v>4436822</v>
      </c>
      <c r="M48" s="11">
        <f>L48/L52*100</f>
        <v>44.83166283135282</v>
      </c>
      <c r="N48" s="10">
        <v>4467672</v>
      </c>
      <c r="O48" s="11">
        <f>N48/N52*100</f>
        <v>44.638968824065486</v>
      </c>
      <c r="P48" s="10">
        <v>4499368</v>
      </c>
      <c r="Q48" s="11">
        <f>P48/P52*100</f>
        <v>44.68876853230409</v>
      </c>
      <c r="R48" s="10">
        <v>4540778</v>
      </c>
      <c r="S48" s="61">
        <f>R48/R52*100</f>
        <v>44.69450926553321</v>
      </c>
    </row>
    <row r="49" spans="1:19" s="5" customFormat="1" ht="15" customHeight="1">
      <c r="A49" s="89" t="s">
        <v>13</v>
      </c>
      <c r="B49" s="90"/>
      <c r="C49" s="114" t="s">
        <v>43</v>
      </c>
      <c r="D49" s="114"/>
      <c r="E49" s="50" t="s">
        <v>40</v>
      </c>
      <c r="F49" s="45">
        <v>20761</v>
      </c>
      <c r="G49" s="8"/>
      <c r="H49" s="10">
        <v>20795</v>
      </c>
      <c r="I49" s="8"/>
      <c r="J49" s="10">
        <v>20844</v>
      </c>
      <c r="K49" s="8"/>
      <c r="L49" s="10">
        <v>21015</v>
      </c>
      <c r="M49" s="8"/>
      <c r="N49" s="10">
        <v>21013</v>
      </c>
      <c r="O49" s="8"/>
      <c r="P49" s="10">
        <v>21072</v>
      </c>
      <c r="Q49" s="8"/>
      <c r="R49" s="10">
        <v>21080</v>
      </c>
      <c r="S49" s="60"/>
    </row>
    <row r="50" spans="1:19" s="5" customFormat="1" ht="15" customHeight="1">
      <c r="A50" s="89"/>
      <c r="B50" s="90"/>
      <c r="C50" s="114" t="s">
        <v>53</v>
      </c>
      <c r="D50" s="114"/>
      <c r="E50" s="50" t="s">
        <v>47</v>
      </c>
      <c r="F50" s="45">
        <v>5264579</v>
      </c>
      <c r="G50" s="11">
        <f>F50/F52*100</f>
        <v>54.8890963917099</v>
      </c>
      <c r="H50" s="10">
        <v>5283537</v>
      </c>
      <c r="I50" s="11">
        <f>H50/H52*100</f>
        <v>54.77955672570777</v>
      </c>
      <c r="J50" s="10">
        <v>5262560</v>
      </c>
      <c r="K50" s="11">
        <f>J50/J52*100</f>
        <v>54.466586979896604</v>
      </c>
      <c r="L50" s="10">
        <v>5459804</v>
      </c>
      <c r="M50" s="11">
        <f>L50/L52*100</f>
        <v>55.16833716864718</v>
      </c>
      <c r="N50" s="10">
        <v>5540785</v>
      </c>
      <c r="O50" s="11">
        <f>N50/N52*100</f>
        <v>55.361031175934514</v>
      </c>
      <c r="P50" s="10">
        <v>5568862</v>
      </c>
      <c r="Q50" s="11">
        <f>P50/P52*100</f>
        <v>55.31123146769591</v>
      </c>
      <c r="R50" s="10">
        <v>5618810</v>
      </c>
      <c r="S50" s="61">
        <f>R50/R52*100</f>
        <v>55.30549073446679</v>
      </c>
    </row>
    <row r="51" spans="1:19" s="5" customFormat="1" ht="15" customHeight="1">
      <c r="A51" s="89" t="s">
        <v>10</v>
      </c>
      <c r="B51" s="90"/>
      <c r="C51" s="114" t="s">
        <v>43</v>
      </c>
      <c r="D51" s="114"/>
      <c r="E51" s="50" t="s">
        <v>40</v>
      </c>
      <c r="F51" s="45">
        <v>68585</v>
      </c>
      <c r="G51" s="8"/>
      <c r="H51" s="10">
        <v>68778</v>
      </c>
      <c r="I51" s="8"/>
      <c r="J51" s="10">
        <f>J47+J49</f>
        <v>69030</v>
      </c>
      <c r="K51" s="8"/>
      <c r="L51" s="10">
        <v>69309</v>
      </c>
      <c r="M51" s="8"/>
      <c r="N51" s="10">
        <f>N47+N49</f>
        <v>69428</v>
      </c>
      <c r="O51" s="8"/>
      <c r="P51" s="10">
        <v>69567</v>
      </c>
      <c r="Q51" s="8"/>
      <c r="R51" s="10">
        <v>69724</v>
      </c>
      <c r="S51" s="60"/>
    </row>
    <row r="52" spans="1:19" s="5" customFormat="1" ht="15" customHeight="1">
      <c r="A52" s="101"/>
      <c r="B52" s="102"/>
      <c r="C52" s="119" t="s">
        <v>53</v>
      </c>
      <c r="D52" s="120"/>
      <c r="E52" s="51" t="s">
        <v>47</v>
      </c>
      <c r="F52" s="46">
        <v>9591302</v>
      </c>
      <c r="G52" s="21">
        <f>SUM(G48,G50)</f>
        <v>100</v>
      </c>
      <c r="H52" s="47">
        <v>9645089</v>
      </c>
      <c r="I52" s="21">
        <f>SUM(I48,I50)</f>
        <v>100</v>
      </c>
      <c r="J52" s="47">
        <f>J48+J50</f>
        <v>9661997</v>
      </c>
      <c r="K52" s="21">
        <f>SUM(K48,K50)</f>
        <v>100</v>
      </c>
      <c r="L52" s="47">
        <v>9896626</v>
      </c>
      <c r="M52" s="21">
        <f>SUM(M48,M50)</f>
        <v>100</v>
      </c>
      <c r="N52" s="47">
        <f>N48+N50</f>
        <v>10008457</v>
      </c>
      <c r="O52" s="21">
        <f>SUM(O48,O50)</f>
        <v>100</v>
      </c>
      <c r="P52" s="47">
        <v>10068230</v>
      </c>
      <c r="Q52" s="21">
        <f>SUM(Q48,Q50)</f>
        <v>100</v>
      </c>
      <c r="R52" s="47">
        <v>10159588</v>
      </c>
      <c r="S52" s="62">
        <f>SUM(S48,S50)</f>
        <v>100</v>
      </c>
    </row>
    <row r="53" spans="1:13" s="5" customFormat="1" ht="31.5" customHeight="1">
      <c r="A53" s="99" t="s">
        <v>57</v>
      </c>
      <c r="B53" s="99"/>
      <c r="C53" s="99"/>
      <c r="D53" s="99"/>
      <c r="E53" s="99"/>
      <c r="F53" s="99"/>
      <c r="G53" s="99"/>
      <c r="H53" s="23"/>
      <c r="I53" s="23"/>
      <c r="J53" s="23"/>
      <c r="K53" s="23"/>
      <c r="L53" s="23"/>
      <c r="M53" s="23"/>
    </row>
    <row r="54" spans="1:13" s="5" customFormat="1" ht="14.25" customHeight="1">
      <c r="A54" s="23" t="s">
        <v>14</v>
      </c>
      <c r="B54" s="23"/>
      <c r="C54" s="35"/>
      <c r="D54" s="23"/>
      <c r="E54" s="23"/>
      <c r="F54" s="23"/>
      <c r="G54" s="23"/>
      <c r="H54" s="23"/>
      <c r="I54" s="23"/>
      <c r="J54" s="23"/>
      <c r="K54" s="23"/>
      <c r="L54" s="23"/>
      <c r="M54" s="23"/>
    </row>
  </sheetData>
  <sheetProtection/>
  <mergeCells count="60">
    <mergeCell ref="A9:B9"/>
    <mergeCell ref="A8:B8"/>
    <mergeCell ref="C43:D43"/>
    <mergeCell ref="C44:D44"/>
    <mergeCell ref="R4:S4"/>
    <mergeCell ref="M3:S3"/>
    <mergeCell ref="M18:S18"/>
    <mergeCell ref="C38:D38"/>
    <mergeCell ref="C33:D33"/>
    <mergeCell ref="C34:D34"/>
    <mergeCell ref="A51:B52"/>
    <mergeCell ref="A49:B50"/>
    <mergeCell ref="A47:B48"/>
    <mergeCell ref="C9:E9"/>
    <mergeCell ref="C8:E8"/>
    <mergeCell ref="C52:D52"/>
    <mergeCell ref="C51:D51"/>
    <mergeCell ref="C50:D50"/>
    <mergeCell ref="C49:D49"/>
    <mergeCell ref="C48:D48"/>
    <mergeCell ref="C47:D47"/>
    <mergeCell ref="A43:B44"/>
    <mergeCell ref="A41:B42"/>
    <mergeCell ref="A39:B40"/>
    <mergeCell ref="A37:B38"/>
    <mergeCell ref="C39:D39"/>
    <mergeCell ref="C40:D40"/>
    <mergeCell ref="C41:D41"/>
    <mergeCell ref="C42:D42"/>
    <mergeCell ref="C37:D37"/>
    <mergeCell ref="C35:D35"/>
    <mergeCell ref="C36:D36"/>
    <mergeCell ref="A35:B36"/>
    <mergeCell ref="A33:B34"/>
    <mergeCell ref="A19:D19"/>
    <mergeCell ref="A20:D20"/>
    <mergeCell ref="A22:D22"/>
    <mergeCell ref="A23:D23"/>
    <mergeCell ref="A24:D24"/>
    <mergeCell ref="A31:D31"/>
    <mergeCell ref="A14:E14"/>
    <mergeCell ref="A10:E10"/>
    <mergeCell ref="A25:D25"/>
    <mergeCell ref="A26:D26"/>
    <mergeCell ref="N4:O4"/>
    <mergeCell ref="A12:E12"/>
    <mergeCell ref="F4:G4"/>
    <mergeCell ref="H4:I4"/>
    <mergeCell ref="J4:K4"/>
    <mergeCell ref="L4:M4"/>
    <mergeCell ref="A7:E7"/>
    <mergeCell ref="A11:E11"/>
    <mergeCell ref="A4:E4"/>
    <mergeCell ref="A5:E5"/>
    <mergeCell ref="P4:Q4"/>
    <mergeCell ref="A53:G53"/>
    <mergeCell ref="A16:E16"/>
    <mergeCell ref="A13:E13"/>
    <mergeCell ref="A15:E15"/>
    <mergeCell ref="A21:D21"/>
  </mergeCells>
  <printOptions/>
  <pageMargins left="0.9055118110236221" right="0.7480314960629921" top="0.7874015748031497" bottom="0.984251968503937" header="0.5118110236220472" footer="0.5118110236220472"/>
  <pageSetup fitToWidth="0" fitToHeight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LG101191</cp:lastModifiedBy>
  <cp:lastPrinted>2020-11-11T01:11:46Z</cp:lastPrinted>
  <dcterms:created xsi:type="dcterms:W3CDTF">1999-09-29T01:28:23Z</dcterms:created>
  <dcterms:modified xsi:type="dcterms:W3CDTF">2021-03-24T08:08:48Z</dcterms:modified>
  <cp:category/>
  <cp:version/>
  <cp:contentType/>
  <cp:contentStatus/>
</cp:coreProperties>
</file>