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1550" windowHeight="8580"/>
  </bookViews>
  <sheets>
    <sheet name="図書館蔵書" sheetId="2" r:id="rId1"/>
    <sheet name="図書館利用状況" sheetId="3" r:id="rId2"/>
    <sheet name="和泉市図書館" sheetId="4" r:id="rId3"/>
  </sheets>
  <calcPr calcId="162913"/>
</workbook>
</file>

<file path=xl/calcChain.xml><?xml version="1.0" encoding="utf-8"?>
<calcChain xmlns="http://schemas.openxmlformats.org/spreadsheetml/2006/main">
  <c r="C125" i="3" l="1"/>
  <c r="E82" i="3"/>
  <c r="E84" i="3"/>
  <c r="E85" i="3"/>
  <c r="E86" i="3"/>
  <c r="E87" i="3"/>
  <c r="E88" i="3"/>
  <c r="E89" i="3"/>
  <c r="E90" i="3"/>
  <c r="E91" i="3"/>
  <c r="E92" i="3"/>
  <c r="E93" i="3"/>
  <c r="E94" i="3"/>
  <c r="E95" i="3"/>
  <c r="J15" i="4" l="1"/>
  <c r="F15" i="4"/>
  <c r="I110" i="3"/>
  <c r="E110" i="3"/>
  <c r="I81" i="3"/>
  <c r="E81" i="3"/>
  <c r="I51" i="3"/>
  <c r="E51" i="3"/>
  <c r="I16" i="3"/>
  <c r="E16" i="3"/>
  <c r="E61" i="2" l="1"/>
  <c r="E47" i="2"/>
  <c r="E32" i="2"/>
  <c r="E15" i="2"/>
  <c r="J31" i="3" l="1"/>
  <c r="L31" i="3"/>
  <c r="E20" i="3"/>
  <c r="E21" i="3"/>
  <c r="E22" i="3"/>
  <c r="E23" i="3"/>
  <c r="E24" i="3"/>
  <c r="E25" i="3"/>
  <c r="E26" i="3"/>
  <c r="E27" i="3"/>
  <c r="E28" i="3"/>
  <c r="E29" i="3"/>
  <c r="E30" i="3"/>
  <c r="E19" i="3"/>
  <c r="J29" i="4" l="1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6" i="4"/>
  <c r="F16" i="4"/>
  <c r="M125" i="3"/>
  <c r="L125" i="3"/>
  <c r="K125" i="3"/>
  <c r="J125" i="3"/>
  <c r="H125" i="3"/>
  <c r="G125" i="3"/>
  <c r="F125" i="3"/>
  <c r="D125" i="3"/>
  <c r="I124" i="3"/>
  <c r="E124" i="3"/>
  <c r="I123" i="3"/>
  <c r="E123" i="3"/>
  <c r="I122" i="3"/>
  <c r="E122" i="3"/>
  <c r="I121" i="3"/>
  <c r="E121" i="3"/>
  <c r="I120" i="3"/>
  <c r="E120" i="3"/>
  <c r="I119" i="3"/>
  <c r="E119" i="3"/>
  <c r="I118" i="3"/>
  <c r="E118" i="3"/>
  <c r="I117" i="3"/>
  <c r="E117" i="3"/>
  <c r="I116" i="3"/>
  <c r="E116" i="3"/>
  <c r="I115" i="3"/>
  <c r="E115" i="3"/>
  <c r="I114" i="3"/>
  <c r="E114" i="3"/>
  <c r="I113" i="3"/>
  <c r="E113" i="3"/>
  <c r="I111" i="3"/>
  <c r="I125" i="3" s="1"/>
  <c r="E111" i="3"/>
  <c r="M96" i="3"/>
  <c r="L96" i="3"/>
  <c r="K96" i="3"/>
  <c r="J96" i="3"/>
  <c r="H96" i="3"/>
  <c r="G96" i="3"/>
  <c r="F96" i="3"/>
  <c r="D96" i="3"/>
  <c r="C96" i="3"/>
  <c r="I95" i="3"/>
  <c r="I94" i="3"/>
  <c r="I93" i="3"/>
  <c r="I92" i="3"/>
  <c r="I91" i="3"/>
  <c r="I90" i="3"/>
  <c r="I89" i="3"/>
  <c r="I88" i="3"/>
  <c r="I87" i="3"/>
  <c r="I86" i="3"/>
  <c r="I85" i="3"/>
  <c r="I84" i="3"/>
  <c r="I82" i="3"/>
  <c r="I96" i="3" s="1"/>
  <c r="M66" i="3"/>
  <c r="L66" i="3"/>
  <c r="K66" i="3"/>
  <c r="J66" i="3"/>
  <c r="H66" i="3"/>
  <c r="G66" i="3"/>
  <c r="F66" i="3"/>
  <c r="D66" i="3"/>
  <c r="C66" i="3"/>
  <c r="I65" i="3"/>
  <c r="E65" i="3"/>
  <c r="I64" i="3"/>
  <c r="E64" i="3"/>
  <c r="I63" i="3"/>
  <c r="E63" i="3"/>
  <c r="I62" i="3"/>
  <c r="E62" i="3"/>
  <c r="I61" i="3"/>
  <c r="E61" i="3"/>
  <c r="I60" i="3"/>
  <c r="E60" i="3"/>
  <c r="I59" i="3"/>
  <c r="E59" i="3"/>
  <c r="I58" i="3"/>
  <c r="E58" i="3"/>
  <c r="I57" i="3"/>
  <c r="E57" i="3"/>
  <c r="I56" i="3"/>
  <c r="E56" i="3"/>
  <c r="I55" i="3"/>
  <c r="E55" i="3"/>
  <c r="I54" i="3"/>
  <c r="E54" i="3"/>
  <c r="I52" i="3"/>
  <c r="I66" i="3" s="1"/>
  <c r="E52" i="3"/>
  <c r="M31" i="3"/>
  <c r="K31" i="3"/>
  <c r="H31" i="3"/>
  <c r="G31" i="3"/>
  <c r="F31" i="3"/>
  <c r="E31" i="3"/>
  <c r="D31" i="3"/>
  <c r="C31" i="3"/>
  <c r="I30" i="3"/>
  <c r="I29" i="3"/>
  <c r="I28" i="3"/>
  <c r="I27" i="3"/>
  <c r="I26" i="3"/>
  <c r="I25" i="3"/>
  <c r="I24" i="3"/>
  <c r="I23" i="3"/>
  <c r="I22" i="3"/>
  <c r="I21" i="3"/>
  <c r="I20" i="3"/>
  <c r="I19" i="3"/>
  <c r="I17" i="3"/>
  <c r="I31" i="3" s="1"/>
  <c r="E17" i="3"/>
  <c r="E62" i="2"/>
  <c r="E48" i="2"/>
  <c r="E33" i="2"/>
  <c r="E31" i="2"/>
  <c r="E16" i="2"/>
  <c r="J14" i="4"/>
  <c r="F14" i="4"/>
  <c r="E109" i="3"/>
  <c r="I108" i="3"/>
  <c r="E108" i="3"/>
  <c r="I79" i="3"/>
  <c r="E79" i="3"/>
  <c r="I49" i="3"/>
  <c r="E49" i="3"/>
  <c r="I14" i="3"/>
  <c r="E14" i="3"/>
  <c r="E59" i="2"/>
  <c r="E45" i="2"/>
  <c r="E30" i="2"/>
  <c r="E13" i="2"/>
  <c r="J13" i="4"/>
  <c r="F13" i="4"/>
  <c r="E80" i="3"/>
  <c r="I15" i="3"/>
  <c r="E15" i="3"/>
  <c r="D57" i="2"/>
  <c r="E56" i="2"/>
  <c r="I105" i="3"/>
  <c r="E105" i="3"/>
  <c r="J10" i="4"/>
  <c r="F10" i="4"/>
  <c r="E76" i="3"/>
  <c r="I46" i="3"/>
  <c r="E46" i="3"/>
  <c r="E42" i="2"/>
  <c r="E27" i="2"/>
  <c r="E10" i="2"/>
  <c r="F25" i="2"/>
  <c r="E25" i="2"/>
  <c r="F8" i="2"/>
  <c r="I50" i="3"/>
  <c r="E50" i="3"/>
  <c r="I80" i="3"/>
  <c r="I109" i="3"/>
  <c r="E125" i="3" l="1"/>
  <c r="E96" i="3"/>
  <c r="E66" i="3"/>
</calcChain>
</file>

<file path=xl/sharedStrings.xml><?xml version="1.0" encoding="utf-8"?>
<sst xmlns="http://schemas.openxmlformats.org/spreadsheetml/2006/main" count="445" uniqueCount="134">
  <si>
    <t>年度</t>
    <rPh sb="0" eb="2">
      <t>ネンド</t>
    </rPh>
    <phoneticPr fontId="2"/>
  </si>
  <si>
    <t>和泉図書館</t>
    <rPh sb="0" eb="2">
      <t>イズミ</t>
    </rPh>
    <rPh sb="2" eb="5">
      <t>トショカン</t>
    </rPh>
    <phoneticPr fontId="2"/>
  </si>
  <si>
    <t>左のうち購入点数</t>
    <rPh sb="0" eb="1">
      <t>ヒダリ</t>
    </rPh>
    <rPh sb="4" eb="6">
      <t>コウニュウ</t>
    </rPh>
    <rPh sb="6" eb="8">
      <t>テンスウ</t>
    </rPh>
    <phoneticPr fontId="2"/>
  </si>
  <si>
    <t>資料費</t>
    <rPh sb="0" eb="3">
      <t>シリョウヒ</t>
    </rPh>
    <phoneticPr fontId="2"/>
  </si>
  <si>
    <t>一般図書</t>
    <rPh sb="0" eb="2">
      <t>イッパン</t>
    </rPh>
    <rPh sb="2" eb="4">
      <t>トショ</t>
    </rPh>
    <phoneticPr fontId="2"/>
  </si>
  <si>
    <t>児童図書</t>
    <rPh sb="0" eb="2">
      <t>ジドウ</t>
    </rPh>
    <rPh sb="2" eb="4">
      <t>トショ</t>
    </rPh>
    <phoneticPr fontId="2"/>
  </si>
  <si>
    <t>その他</t>
    <rPh sb="0" eb="3">
      <t>ソノタ</t>
    </rPh>
    <phoneticPr fontId="2"/>
  </si>
  <si>
    <t>合計</t>
    <rPh sb="0" eb="2">
      <t>ゴウケイ</t>
    </rPh>
    <phoneticPr fontId="2"/>
  </si>
  <si>
    <t>購入総数</t>
    <rPh sb="0" eb="2">
      <t>コウニュウ</t>
    </rPh>
    <rPh sb="2" eb="3">
      <t>ソウ</t>
    </rPh>
    <rPh sb="3" eb="4">
      <t>スウ</t>
    </rPh>
    <phoneticPr fontId="2"/>
  </si>
  <si>
    <t>内児童書</t>
    <rPh sb="0" eb="1">
      <t>ナイ</t>
    </rPh>
    <rPh sb="1" eb="4">
      <t>ジドウショ</t>
    </rPh>
    <phoneticPr fontId="2"/>
  </si>
  <si>
    <t>種数</t>
    <rPh sb="0" eb="1">
      <t>シュ</t>
    </rPh>
    <rPh sb="1" eb="2">
      <t>カズ</t>
    </rPh>
    <phoneticPr fontId="2"/>
  </si>
  <si>
    <t>総計</t>
    <rPh sb="0" eb="2">
      <t>ソウケイ</t>
    </rPh>
    <phoneticPr fontId="2"/>
  </si>
  <si>
    <t>千円</t>
    <rPh sb="0" eb="2">
      <t>センエン</t>
    </rPh>
    <phoneticPr fontId="2"/>
  </si>
  <si>
    <t>シティプラザ図書館</t>
    <rPh sb="6" eb="9">
      <t>トショカン</t>
    </rPh>
    <phoneticPr fontId="2"/>
  </si>
  <si>
    <t>タイトル</t>
    <phoneticPr fontId="2"/>
  </si>
  <si>
    <t>蔵書点数（年度末現在）</t>
    <rPh sb="0" eb="1">
      <t>クラ</t>
    </rPh>
    <rPh sb="1" eb="2">
      <t>ショ</t>
    </rPh>
    <rPh sb="2" eb="4">
      <t>テンスウ</t>
    </rPh>
    <rPh sb="5" eb="8">
      <t>ネンドマツ</t>
    </rPh>
    <rPh sb="8" eb="10">
      <t>ゲンザイ</t>
    </rPh>
    <phoneticPr fontId="2"/>
  </si>
  <si>
    <t>蔵書点数（年度末現在）</t>
    <rPh sb="0" eb="1">
      <t>クラ</t>
    </rPh>
    <rPh sb="1" eb="2">
      <t>ショ</t>
    </rPh>
    <rPh sb="2" eb="3">
      <t>テン</t>
    </rPh>
    <rPh sb="3" eb="4">
      <t>カズ</t>
    </rPh>
    <phoneticPr fontId="2"/>
  </si>
  <si>
    <t>うち図書
購入費</t>
    <rPh sb="2" eb="4">
      <t>トショ</t>
    </rPh>
    <rPh sb="5" eb="8">
      <t>コウニュウヒ</t>
    </rPh>
    <phoneticPr fontId="2"/>
  </si>
  <si>
    <t>雑誌受入</t>
    <rPh sb="0" eb="2">
      <t>ザッシ</t>
    </rPh>
    <rPh sb="2" eb="4">
      <t>ウケイレ</t>
    </rPh>
    <phoneticPr fontId="2"/>
  </si>
  <si>
    <t>26年度</t>
    <rPh sb="2" eb="4">
      <t>ネンド</t>
    </rPh>
    <phoneticPr fontId="2"/>
  </si>
  <si>
    <t>26年度</t>
  </si>
  <si>
    <t>年間
受入
点数</t>
    <rPh sb="0" eb="2">
      <t>ネンカン</t>
    </rPh>
    <rPh sb="3" eb="5">
      <t>ウケイレ</t>
    </rPh>
    <rPh sb="6" eb="7">
      <t>テン</t>
    </rPh>
    <rPh sb="7" eb="8">
      <t>スウ</t>
    </rPh>
    <phoneticPr fontId="2"/>
  </si>
  <si>
    <t>年間
受入
点数</t>
    <rPh sb="0" eb="2">
      <t>ネンカン</t>
    </rPh>
    <rPh sb="3" eb="4">
      <t>ウケ</t>
    </rPh>
    <rPh sb="4" eb="5">
      <t>イレル</t>
    </rPh>
    <rPh sb="6" eb="7">
      <t>テン</t>
    </rPh>
    <rPh sb="7" eb="8">
      <t>スウ</t>
    </rPh>
    <phoneticPr fontId="2"/>
  </si>
  <si>
    <t>27年度</t>
    <rPh sb="2" eb="4">
      <t>ネンド</t>
    </rPh>
    <phoneticPr fontId="2"/>
  </si>
  <si>
    <t>27年度</t>
  </si>
  <si>
    <t>北部リージョンセンター図書室</t>
    <rPh sb="0" eb="14">
      <t>ホクブ</t>
    </rPh>
    <phoneticPr fontId="2"/>
  </si>
  <si>
    <t>雑誌受入</t>
    <rPh sb="0" eb="2">
      <t>ザッシ</t>
    </rPh>
    <rPh sb="2" eb="3">
      <t>ウ</t>
    </rPh>
    <rPh sb="3" eb="4">
      <t>イ</t>
    </rPh>
    <phoneticPr fontId="2"/>
  </si>
  <si>
    <t>タイトル</t>
    <phoneticPr fontId="2"/>
  </si>
  <si>
    <t>平成27年度</t>
    <rPh sb="0" eb="2">
      <t>ヘイセイ</t>
    </rPh>
    <phoneticPr fontId="2"/>
  </si>
  <si>
    <t>28年度</t>
    <rPh sb="2" eb="4">
      <t>ネンド</t>
    </rPh>
    <phoneticPr fontId="2"/>
  </si>
  <si>
    <t>月</t>
    <rPh sb="0" eb="1">
      <t>ツキ</t>
    </rPh>
    <phoneticPr fontId="2"/>
  </si>
  <si>
    <t>年度末現在</t>
    <rPh sb="0" eb="3">
      <t>ネンドマツ</t>
    </rPh>
    <rPh sb="3" eb="5">
      <t>ゲンザイ</t>
    </rPh>
    <phoneticPr fontId="2"/>
  </si>
  <si>
    <t>貸出人数</t>
    <rPh sb="0" eb="2">
      <t>カシダシ</t>
    </rPh>
    <rPh sb="2" eb="4">
      <t>ニンズウ</t>
    </rPh>
    <phoneticPr fontId="2"/>
  </si>
  <si>
    <t>貸出
団体</t>
    <rPh sb="0" eb="2">
      <t>カシダシ</t>
    </rPh>
    <rPh sb="3" eb="5">
      <t>ダンタイ</t>
    </rPh>
    <phoneticPr fontId="2"/>
  </si>
  <si>
    <t>貸出点数</t>
    <rPh sb="0" eb="2">
      <t>カシダシ</t>
    </rPh>
    <rPh sb="2" eb="4">
      <t>テンスウ</t>
    </rPh>
    <phoneticPr fontId="2"/>
  </si>
  <si>
    <t>予約
件数</t>
    <rPh sb="0" eb="2">
      <t>ヨヤク</t>
    </rPh>
    <rPh sb="3" eb="5">
      <t>ケンスウ</t>
    </rPh>
    <phoneticPr fontId="2"/>
  </si>
  <si>
    <t>開館
日数</t>
    <rPh sb="0" eb="1">
      <t>カイ</t>
    </rPh>
    <rPh sb="1" eb="2">
      <t>カイカン</t>
    </rPh>
    <rPh sb="3" eb="5">
      <t>ニッスウ</t>
    </rPh>
    <phoneticPr fontId="2"/>
  </si>
  <si>
    <t>有効登録者数</t>
    <phoneticPr fontId="2"/>
  </si>
  <si>
    <t>団体
登録</t>
    <rPh sb="0" eb="2">
      <t>ダンタイ</t>
    </rPh>
    <rPh sb="3" eb="5">
      <t>トウロク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</si>
  <si>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</si>
  <si>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</si>
  <si>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計</t>
    <rPh sb="0" eb="1">
      <t>ケイ</t>
    </rPh>
    <phoneticPr fontId="2"/>
  </si>
  <si>
    <t>総数</t>
    <rPh sb="0" eb="2">
      <t>ソウスウ</t>
    </rPh>
    <phoneticPr fontId="2"/>
  </si>
  <si>
    <t>うち児童書</t>
    <rPh sb="2" eb="5">
      <t>ジドウショ</t>
    </rPh>
    <phoneticPr fontId="2"/>
  </si>
  <si>
    <t>人</t>
    <rPh sb="0" eb="1">
      <t>ニン</t>
    </rPh>
    <phoneticPr fontId="2"/>
  </si>
  <si>
    <t>団体</t>
    <rPh sb="0" eb="2">
      <t>ダンタイ</t>
    </rPh>
    <phoneticPr fontId="2"/>
  </si>
  <si>
    <t>件</t>
    <rPh sb="0" eb="1">
      <t>ケン</t>
    </rPh>
    <phoneticPr fontId="2"/>
  </si>
  <si>
    <t>日</t>
    <rPh sb="0" eb="1">
      <t>ヒ</t>
    </rPh>
    <phoneticPr fontId="2"/>
  </si>
  <si>
    <t xml:space="preserve"> 26年度</t>
    <phoneticPr fontId="2"/>
  </si>
  <si>
    <t xml:space="preserve"> 27年度</t>
    <phoneticPr fontId="2"/>
  </si>
  <si>
    <t xml:space="preserve"> 28年度</t>
    <rPh sb="3" eb="5">
      <t>ネンド</t>
    </rPh>
    <phoneticPr fontId="2"/>
  </si>
  <si>
    <t>（新規登録者数）</t>
    <rPh sb="1" eb="3">
      <t>シンキ</t>
    </rPh>
    <rPh sb="3" eb="6">
      <t>トウロクシャ</t>
    </rPh>
    <rPh sb="6" eb="7">
      <t>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</si>
  <si>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</si>
  <si>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</si>
  <si>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</si>
  <si>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</si>
  <si>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</si>
  <si>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</si>
  <si>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</si>
  <si>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</si>
  <si>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</si>
  <si>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</si>
  <si>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</si>
  <si>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</si>
  <si>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１日平均</t>
    <rPh sb="1" eb="2">
      <t>ヒ</t>
    </rPh>
    <rPh sb="2" eb="4">
      <t>ヘイキン</t>
    </rPh>
    <phoneticPr fontId="2"/>
  </si>
  <si>
    <t xml:space="preserve"> 26年度</t>
  </si>
  <si>
    <t xml:space="preserve"> 27年度</t>
  </si>
  <si>
    <t>平成27年度</t>
    <phoneticPr fontId="2"/>
  </si>
  <si>
    <t>和泉市図書館利用状況</t>
    <rPh sb="0" eb="2">
      <t>イズミ</t>
    </rPh>
    <rPh sb="2" eb="3">
      <t>シ</t>
    </rPh>
    <rPh sb="3" eb="6">
      <t>トショカン</t>
    </rPh>
    <rPh sb="6" eb="8">
      <t>リヨウ</t>
    </rPh>
    <rPh sb="8" eb="10">
      <t>ジョウキョウ</t>
    </rPh>
    <phoneticPr fontId="2"/>
  </si>
  <si>
    <t xml:space="preserve"> </t>
    <phoneticPr fontId="2"/>
  </si>
  <si>
    <t>貸出団体</t>
    <rPh sb="0" eb="2">
      <t>カシダシ</t>
    </rPh>
    <rPh sb="2" eb="4">
      <t>ダンタイ</t>
    </rPh>
    <phoneticPr fontId="2"/>
  </si>
  <si>
    <t>予約件数</t>
    <rPh sb="0" eb="2">
      <t>ヨヤク</t>
    </rPh>
    <rPh sb="2" eb="4">
      <t>ケンスウ</t>
    </rPh>
    <phoneticPr fontId="2"/>
  </si>
  <si>
    <t>平成25年度</t>
    <rPh sb="0" eb="2">
      <t>ヘイセイ</t>
    </rPh>
    <phoneticPr fontId="2"/>
  </si>
  <si>
    <t>26年度</t>
    <phoneticPr fontId="2"/>
  </si>
  <si>
    <t>27年度</t>
    <phoneticPr fontId="2"/>
  </si>
  <si>
    <t>（新規登録者数）</t>
    <rPh sb="1" eb="3">
      <t>シンキ</t>
    </rPh>
    <rPh sb="3" eb="5">
      <t>トウロク</t>
    </rPh>
    <rPh sb="5" eb="6">
      <t>シャ</t>
    </rPh>
    <rPh sb="6" eb="7">
      <t>スウ</t>
    </rPh>
    <phoneticPr fontId="2"/>
  </si>
  <si>
    <t>　</t>
    <phoneticPr fontId="2"/>
  </si>
  <si>
    <t>南部リージョンセンター図書室</t>
    <rPh sb="0" eb="2">
      <t>ナンブ</t>
    </rPh>
    <rPh sb="11" eb="14">
      <t>トショシツ</t>
    </rPh>
    <phoneticPr fontId="2"/>
  </si>
  <si>
    <t xml:space="preserve"> （注）平成28年度から教育委員会の所管。</t>
    <rPh sb="12" eb="14">
      <t>キョウイク</t>
    </rPh>
    <rPh sb="14" eb="17">
      <t>イインカイ</t>
    </rPh>
    <phoneticPr fontId="2"/>
  </si>
  <si>
    <t>29年度</t>
    <rPh sb="2" eb="3">
      <t>ネン</t>
    </rPh>
    <rPh sb="3" eb="4">
      <t>ド</t>
    </rPh>
    <phoneticPr fontId="2"/>
  </si>
  <si>
    <t xml:space="preserve"> 29年度</t>
    <rPh sb="3" eb="5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</si>
  <si>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</si>
  <si>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</si>
  <si>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30年度</t>
    <rPh sb="2" eb="3">
      <t>ネン</t>
    </rPh>
    <rPh sb="3" eb="4">
      <t>ド</t>
    </rPh>
    <phoneticPr fontId="2"/>
  </si>
  <si>
    <t xml:space="preserve"> 29年度</t>
    <phoneticPr fontId="2"/>
  </si>
  <si>
    <t xml:space="preserve"> 30年度</t>
    <rPh sb="3" eb="5">
      <t>ネンド</t>
    </rPh>
    <phoneticPr fontId="2"/>
  </si>
  <si>
    <t xml:space="preserve"> 30年度</t>
  </si>
  <si>
    <t>令和元年度</t>
    <rPh sb="0" eb="2">
      <t>レイワ</t>
    </rPh>
    <rPh sb="2" eb="5">
      <t>ガンネンド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</si>
  <si>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</si>
  <si>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      -</t>
    <phoneticPr fontId="2"/>
  </si>
  <si>
    <t>2年度</t>
    <rPh sb="1" eb="3">
      <t>ネンド</t>
    </rPh>
    <rPh sb="2" eb="3">
      <t>ド</t>
    </rPh>
    <phoneticPr fontId="2"/>
  </si>
  <si>
    <t xml:space="preserve"> 令和元年度</t>
    <rPh sb="1" eb="3">
      <t>レイワ</t>
    </rPh>
    <rPh sb="3" eb="6">
      <t>ガンネンド</t>
    </rPh>
    <phoneticPr fontId="2"/>
  </si>
  <si>
    <t xml:space="preserve">        2年度</t>
    <rPh sb="9" eb="11">
      <t>ネンド</t>
    </rPh>
    <phoneticPr fontId="2"/>
  </si>
  <si>
    <t xml:space="preserve">       2年度</t>
    <rPh sb="8" eb="10">
      <t>ネンド</t>
    </rPh>
    <phoneticPr fontId="2"/>
  </si>
  <si>
    <t>２年度</t>
    <rPh sb="1" eb="3">
      <t>ネンド</t>
    </rPh>
    <phoneticPr fontId="2"/>
  </si>
  <si>
    <t xml:space="preserve"> 令和元年度</t>
    <rPh sb="1" eb="3">
      <t>レイワ</t>
    </rPh>
    <rPh sb="3" eb="5">
      <t>モトトシ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</si>
  <si>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</si>
  <si>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（注） 令和２年３月４日から５月３１日まで、新型コロナウィルス感染拡大に伴う臨時休館。
　　　　　 ただし、令和２年５月２０日から５月３１日まで予約図書の貸出のみ実施。</t>
    <rPh sb="1" eb="2">
      <t>チュウ</t>
    </rPh>
    <rPh sb="4" eb="6">
      <t>レイワ</t>
    </rPh>
    <rPh sb="7" eb="8">
      <t>ネン</t>
    </rPh>
    <rPh sb="9" eb="10">
      <t>ガツ</t>
    </rPh>
    <rPh sb="11" eb="12">
      <t>カ</t>
    </rPh>
    <rPh sb="15" eb="16">
      <t>ガツ</t>
    </rPh>
    <rPh sb="18" eb="19">
      <t>ニチ</t>
    </rPh>
    <rPh sb="22" eb="24">
      <t>シンガタ</t>
    </rPh>
    <rPh sb="31" eb="33">
      <t>カンセン</t>
    </rPh>
    <rPh sb="33" eb="35">
      <t>カクダイ</t>
    </rPh>
    <rPh sb="36" eb="37">
      <t>トモナ</t>
    </rPh>
    <rPh sb="38" eb="40">
      <t>リンジ</t>
    </rPh>
    <rPh sb="40" eb="42">
      <t>キュウカン</t>
    </rPh>
    <rPh sb="54" eb="56">
      <t>レイワ</t>
    </rPh>
    <rPh sb="57" eb="58">
      <t>ネン</t>
    </rPh>
    <rPh sb="59" eb="60">
      <t>ガツ</t>
    </rPh>
    <rPh sb="62" eb="63">
      <t>カ</t>
    </rPh>
    <rPh sb="66" eb="67">
      <t>ガツ</t>
    </rPh>
    <rPh sb="69" eb="70">
      <t>ニチ</t>
    </rPh>
    <rPh sb="72" eb="74">
      <t>ヨヤク</t>
    </rPh>
    <rPh sb="74" eb="76">
      <t>トショ</t>
    </rPh>
    <rPh sb="77" eb="79">
      <t>カシダシ</t>
    </rPh>
    <rPh sb="81" eb="83">
      <t>ジッシ</t>
    </rPh>
    <phoneticPr fontId="2"/>
  </si>
  <si>
    <t>平成 25年度</t>
    <rPh sb="0" eb="2">
      <t>ヘイセイ</t>
    </rPh>
    <phoneticPr fontId="2"/>
  </si>
  <si>
    <t xml:space="preserve"> 平成25年度</t>
    <rPh sb="1" eb="3">
      <t>ヘイセイ</t>
    </rPh>
    <phoneticPr fontId="2"/>
  </si>
  <si>
    <t xml:space="preserve"> 平成28年度</t>
    <rPh sb="1" eb="3">
      <t>ヘイセイ</t>
    </rPh>
    <rPh sb="5" eb="7">
      <t>ネンド</t>
    </rPh>
    <phoneticPr fontId="2"/>
  </si>
  <si>
    <t>　資料：生涯学習推進室</t>
    <rPh sb="1" eb="3">
      <t>シリョウ</t>
    </rPh>
    <rPh sb="4" eb="6">
      <t>ショウガイ</t>
    </rPh>
    <rPh sb="6" eb="8">
      <t>ガクシュウ</t>
    </rPh>
    <rPh sb="8" eb="11">
      <t>スイシンシツ</t>
    </rPh>
    <phoneticPr fontId="2"/>
  </si>
  <si>
    <t>資料：生涯学習推進室</t>
    <rPh sb="0" eb="2">
      <t>シリョウ</t>
    </rPh>
    <rPh sb="3" eb="5">
      <t>ショウガイ</t>
    </rPh>
    <rPh sb="5" eb="7">
      <t>ガクシュウ</t>
    </rPh>
    <rPh sb="7" eb="10">
      <t>スイシンシツ</t>
    </rPh>
    <phoneticPr fontId="2"/>
  </si>
  <si>
    <t>3年度</t>
    <rPh sb="1" eb="3">
      <t>ネンド</t>
    </rPh>
    <rPh sb="2" eb="3">
      <t>ド</t>
    </rPh>
    <phoneticPr fontId="2"/>
  </si>
  <si>
    <t xml:space="preserve">        3年度</t>
    <rPh sb="9" eb="11">
      <t>ネンド</t>
    </rPh>
    <phoneticPr fontId="2"/>
  </si>
  <si>
    <t xml:space="preserve">       3年度</t>
    <rPh sb="8" eb="10">
      <t>ネンド</t>
    </rPh>
    <phoneticPr fontId="2"/>
  </si>
  <si>
    <t>令和4年</t>
    <rPh sb="0" eb="2">
      <t>レイワ</t>
    </rPh>
    <rPh sb="3" eb="4">
      <t>ネン</t>
    </rPh>
    <phoneticPr fontId="2"/>
  </si>
  <si>
    <t>３年度</t>
    <rPh sb="1" eb="3">
      <t>ネンド</t>
    </rPh>
    <phoneticPr fontId="2"/>
  </si>
  <si>
    <t>3月</t>
    <phoneticPr fontId="2"/>
  </si>
  <si>
    <t>３年度</t>
    <phoneticPr fontId="2"/>
  </si>
  <si>
    <t>２年度</t>
    <phoneticPr fontId="2"/>
  </si>
  <si>
    <t>平成28年度</t>
    <rPh sb="0" eb="2">
      <t>ヘイセイ</t>
    </rPh>
    <rPh sb="4" eb="6">
      <t>ネンド</t>
    </rPh>
    <phoneticPr fontId="2"/>
  </si>
  <si>
    <t>４年度</t>
    <phoneticPr fontId="2"/>
  </si>
  <si>
    <t>4年度</t>
    <rPh sb="1" eb="3">
      <t>ネンド</t>
    </rPh>
    <rPh sb="2" eb="3">
      <t>ド</t>
    </rPh>
    <phoneticPr fontId="2"/>
  </si>
  <si>
    <t>４年度</t>
    <phoneticPr fontId="2"/>
  </si>
  <si>
    <t>令 和 5 年</t>
    <rPh sb="0" eb="1">
      <t>レイ</t>
    </rPh>
    <rPh sb="2" eb="3">
      <t>ワ</t>
    </rPh>
    <rPh sb="6" eb="7">
      <t>ネン</t>
    </rPh>
    <phoneticPr fontId="2"/>
  </si>
  <si>
    <t xml:space="preserve">        4年度</t>
    <rPh sb="9" eb="11">
      <t>ネンド</t>
    </rPh>
    <phoneticPr fontId="2"/>
  </si>
  <si>
    <t xml:space="preserve">       4年度</t>
    <rPh sb="8" eb="10">
      <t>ネンド</t>
    </rPh>
    <phoneticPr fontId="2"/>
  </si>
  <si>
    <t>４年度</t>
    <rPh sb="1" eb="3">
      <t>ネンド</t>
    </rPh>
    <phoneticPr fontId="2"/>
  </si>
  <si>
    <t>令和5年</t>
    <rPh sb="0" eb="2">
      <t>レイワ</t>
    </rPh>
    <rPh sb="3" eb="4">
      <t>ネン</t>
    </rPh>
    <phoneticPr fontId="2"/>
  </si>
  <si>
    <t>点</t>
    <rPh sb="0" eb="1">
      <t>テン</t>
    </rPh>
    <phoneticPr fontId="2"/>
  </si>
  <si>
    <t>点　</t>
    <rPh sb="0" eb="1">
      <t>テン</t>
    </rPh>
    <phoneticPr fontId="2"/>
  </si>
  <si>
    <r>
      <t>（注）</t>
    </r>
    <r>
      <rPr>
        <sz val="11"/>
        <rFont val="Meiryo UI"/>
        <family val="3"/>
        <charset val="128"/>
      </rPr>
      <t>蔵書点数の「その他」には大活字本・ティーンズ・コミック・参考図書・点字</t>
    </r>
    <r>
      <rPr>
        <strike/>
        <sz val="11"/>
        <rFont val="Meiryo UI"/>
        <family val="3"/>
        <charset val="128"/>
      </rPr>
      <t>資料</t>
    </r>
    <r>
      <rPr>
        <sz val="11"/>
        <rFont val="Meiryo UI"/>
        <family val="3"/>
        <charset val="128"/>
      </rPr>
      <t>図書・録音</t>
    </r>
    <r>
      <rPr>
        <strike/>
        <sz val="11"/>
        <rFont val="Meiryo UI"/>
        <family val="3"/>
        <charset val="128"/>
      </rPr>
      <t>資料</t>
    </r>
    <r>
      <rPr>
        <sz val="11"/>
        <rFont val="Meiryo UI"/>
        <family val="3"/>
        <charset val="128"/>
      </rPr>
      <t>図書・視聴覚資料を含む。</t>
    </r>
    <rPh sb="31" eb="35">
      <t>サンコウトショ</t>
    </rPh>
    <rPh sb="40" eb="42">
      <t>トショ</t>
    </rPh>
    <rPh sb="56" eb="57">
      <t>フク</t>
    </rPh>
    <phoneticPr fontId="2"/>
  </si>
  <si>
    <t xml:space="preserve"> 　資料：生涯学習推進室</t>
    <phoneticPr fontId="2"/>
  </si>
  <si>
    <t>（注）蔵書点数の「その他」には大活字本・ティーンズ・コミック・点字図書・視聴覚資料を含む。</t>
    <rPh sb="33" eb="35">
      <t>トショ</t>
    </rPh>
    <rPh sb="42" eb="43">
      <t>フク</t>
    </rPh>
    <phoneticPr fontId="2"/>
  </si>
  <si>
    <t>（注）蔵書点数の「その他」には大活字本・ティーンズ・コミック・点字図書・視聴覚資料を含む。</t>
    <phoneticPr fontId="2"/>
  </si>
  <si>
    <t>（注）平成28年度から教育委員会の所管。</t>
    <rPh sb="1" eb="2">
      <t>チュウ</t>
    </rPh>
    <rPh sb="11" eb="13">
      <t>キョウイク</t>
    </rPh>
    <rPh sb="13" eb="16">
      <t>イインカイ</t>
    </rPh>
    <phoneticPr fontId="2"/>
  </si>
  <si>
    <t>（注)　　蔵書点数の「その他」には大活字本・ティーンズ・コミック・視聴覚資料を含む。</t>
    <rPh sb="39" eb="40">
      <t>フク</t>
    </rPh>
    <phoneticPr fontId="2"/>
  </si>
  <si>
    <t xml:space="preserve"> （注） 和泉図書館の予約件数はWebからの予約件数を含む。</t>
    <phoneticPr fontId="2"/>
  </si>
  <si>
    <t xml:space="preserve"> （注） 令和２年３月４日から５月３１日まで、新型コロナウィルス感染拡大に伴う臨時休館。</t>
    <rPh sb="2" eb="3">
      <t>チュウ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6" eb="17">
      <t>ガツ</t>
    </rPh>
    <rPh sb="19" eb="20">
      <t>ニチ</t>
    </rPh>
    <rPh sb="23" eb="25">
      <t>シンガタ</t>
    </rPh>
    <rPh sb="32" eb="34">
      <t>カンセン</t>
    </rPh>
    <rPh sb="34" eb="36">
      <t>カクダイ</t>
    </rPh>
    <rPh sb="37" eb="38">
      <t>トモナ</t>
    </rPh>
    <rPh sb="39" eb="41">
      <t>リンジ</t>
    </rPh>
    <rPh sb="41" eb="42">
      <t>キュウ</t>
    </rPh>
    <rPh sb="42" eb="43">
      <t>カン</t>
    </rPh>
    <phoneticPr fontId="2"/>
  </si>
  <si>
    <t xml:space="preserve"> （注） 平成27年度までは自動車文庫の利用状況も含む。</t>
    <rPh sb="5" eb="7">
      <t>ヘイセイ</t>
    </rPh>
    <rPh sb="9" eb="11">
      <t>ネンド</t>
    </rPh>
    <rPh sb="14" eb="17">
      <t>ジドウシャ</t>
    </rPh>
    <rPh sb="17" eb="19">
      <t>ブンコ</t>
    </rPh>
    <rPh sb="20" eb="22">
      <t>リヨウ</t>
    </rPh>
    <rPh sb="22" eb="24">
      <t>ジョウキョウ</t>
    </rPh>
    <rPh sb="25" eb="26">
      <t>フク</t>
    </rPh>
    <phoneticPr fontId="2"/>
  </si>
  <si>
    <t>（注） 令和２年３月４日から５月３１日まで、新型コロナウィルス感染拡大に伴う臨時休館。</t>
    <rPh sb="1" eb="2">
      <t>チュウ</t>
    </rPh>
    <rPh sb="4" eb="6">
      <t>レイワ</t>
    </rPh>
    <rPh sb="7" eb="8">
      <t>ネン</t>
    </rPh>
    <rPh sb="9" eb="10">
      <t>ガツ</t>
    </rPh>
    <rPh sb="11" eb="12">
      <t>カ</t>
    </rPh>
    <rPh sb="15" eb="16">
      <t>ガツ</t>
    </rPh>
    <rPh sb="18" eb="19">
      <t>ニチ</t>
    </rPh>
    <rPh sb="22" eb="24">
      <t>シンガタ</t>
    </rPh>
    <rPh sb="31" eb="33">
      <t>カンセン</t>
    </rPh>
    <rPh sb="33" eb="35">
      <t>カクダイ</t>
    </rPh>
    <rPh sb="36" eb="37">
      <t>トモナ</t>
    </rPh>
    <rPh sb="38" eb="40">
      <t>リンジ</t>
    </rPh>
    <rPh sb="40" eb="42">
      <t>キュウカン</t>
    </rPh>
    <phoneticPr fontId="2"/>
  </si>
  <si>
    <t>（注）　和泉市図書館利用状況は和泉図書館、シティプラザ図書館、にじのとしょかん、南部リージョンセンター図書室、北部リージョンセンター図書室全館の合計です。</t>
    <rPh sb="1" eb="2">
      <t>チュウ</t>
    </rPh>
    <rPh sb="4" eb="7">
      <t>イズミシ</t>
    </rPh>
    <rPh sb="7" eb="10">
      <t>トショカン</t>
    </rPh>
    <rPh sb="10" eb="12">
      <t>リヨウ</t>
    </rPh>
    <rPh sb="12" eb="14">
      <t>ジョウキョウ</t>
    </rPh>
    <rPh sb="15" eb="17">
      <t>イズミ</t>
    </rPh>
    <rPh sb="17" eb="20">
      <t>トショカン</t>
    </rPh>
    <rPh sb="27" eb="30">
      <t>トショカン</t>
    </rPh>
    <rPh sb="40" eb="42">
      <t>ナンブ</t>
    </rPh>
    <rPh sb="51" eb="54">
      <t>トショシツ</t>
    </rPh>
    <rPh sb="55" eb="69">
      <t>ホクブ</t>
    </rPh>
    <rPh sb="69" eb="71">
      <t>ゼンカン</t>
    </rPh>
    <rPh sb="72" eb="74">
      <t>ゴウケイ</t>
    </rPh>
    <phoneticPr fontId="2"/>
  </si>
  <si>
    <t>（注）　平成27年度までは自動車文庫の利用状況も含む。　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</si>
</sst>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#,##0_ ;[Red]\-#,##0\ "/>
    <numFmt numFmtId="179" formatCode="0_);[Red]\(0\)"/>
    <numFmt numFmtId="180" formatCode="#,##0.0_);[Red]\(#,##0.0\)"/>
    <numFmt numFmtId="181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6.3"/>
      <name val="ＭＳ 明朝"/>
      <family val="1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9.5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trike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87">
    <xf numFmtId="0" fontId="0" fillId="0" borderId="0" xfId="0"/>
    <xf numFmtId="0" fontId="8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5" fillId="0" borderId="4" xfId="0" applyFont="1" applyFill="1" applyBorder="1" applyAlignment="1" applyProtection="1">
      <alignment horizontal="distributed"/>
      <protection locked="0"/>
    </xf>
    <xf numFmtId="0" fontId="4" fillId="0" borderId="9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177" fontId="4" fillId="0" borderId="3" xfId="1" applyNumberFormat="1" applyFont="1" applyFill="1" applyBorder="1" applyAlignment="1" applyProtection="1">
      <protection locked="0"/>
    </xf>
    <xf numFmtId="177" fontId="4" fillId="0" borderId="0" xfId="1" applyNumberFormat="1" applyFont="1" applyFill="1" applyBorder="1" applyAlignment="1" applyProtection="1">
      <protection locked="0"/>
    </xf>
    <xf numFmtId="177" fontId="4" fillId="0" borderId="1" xfId="1" applyNumberFormat="1" applyFont="1" applyFill="1" applyBorder="1" applyAlignment="1" applyProtection="1"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 applyProtection="1">
      <protection locked="0"/>
    </xf>
    <xf numFmtId="177" fontId="4" fillId="0" borderId="0" xfId="0" applyNumberFormat="1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distributed"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 justifyLastLine="1"/>
      <protection locked="0"/>
    </xf>
    <xf numFmtId="0" fontId="4" fillId="0" borderId="0" xfId="0" applyFont="1" applyFill="1" applyBorder="1" applyAlignment="1" applyProtection="1">
      <alignment vertical="center" justifyLastLine="1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1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 justifyLastLine="1"/>
      <protection locked="0"/>
    </xf>
    <xf numFmtId="181" fontId="4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4" xfId="0" applyFont="1" applyFill="1" applyBorder="1" applyAlignment="1" applyProtection="1">
      <alignment horizontal="center" wrapText="1" shrinkToFit="1"/>
      <protection locked="0"/>
    </xf>
    <xf numFmtId="0" fontId="4" fillId="0" borderId="6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vertical="center"/>
    </xf>
    <xf numFmtId="177" fontId="4" fillId="0" borderId="3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Protection="1"/>
    <xf numFmtId="177" fontId="4" fillId="0" borderId="1" xfId="0" applyNumberFormat="1" applyFont="1" applyFill="1" applyBorder="1" applyProtection="1"/>
    <xf numFmtId="177" fontId="4" fillId="0" borderId="3" xfId="0" applyNumberFormat="1" applyFont="1" applyFill="1" applyBorder="1" applyProtection="1"/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78" fontId="4" fillId="0" borderId="0" xfId="1" applyNumberFormat="1" applyFont="1" applyFill="1" applyBorder="1" applyAlignment="1" applyProtection="1">
      <alignment horizontal="right" vertical="center"/>
      <protection locked="0"/>
    </xf>
    <xf numFmtId="178" fontId="4" fillId="0" borderId="1" xfId="1" applyNumberFormat="1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</xf>
    <xf numFmtId="0" fontId="4" fillId="0" borderId="10" xfId="0" applyFont="1" applyFill="1" applyBorder="1" applyAlignment="1" applyProtection="1">
      <alignment horizontal="right" vertical="center"/>
      <protection locked="0"/>
    </xf>
    <xf numFmtId="177" fontId="4" fillId="0" borderId="11" xfId="0" applyNumberFormat="1" applyFont="1" applyFill="1" applyBorder="1" applyAlignment="1" applyProtection="1">
      <alignment vertical="center"/>
      <protection locked="0"/>
    </xf>
    <xf numFmtId="177" fontId="4" fillId="0" borderId="12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4" fillId="0" borderId="0" xfId="0" applyNumberFormat="1" applyFont="1" applyFill="1" applyBorder="1" applyAlignment="1" applyProtection="1">
      <alignment horizontal="left" vertical="center"/>
      <protection locked="0"/>
    </xf>
    <xf numFmtId="177" fontId="4" fillId="0" borderId="11" xfId="0" applyNumberFormat="1" applyFont="1" applyFill="1" applyBorder="1" applyAlignment="1" applyProtection="1">
      <alignment horizontal="right" vertical="center"/>
      <protection locked="0"/>
    </xf>
    <xf numFmtId="177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distributed" vertical="center"/>
      <protection locked="0"/>
    </xf>
    <xf numFmtId="178" fontId="4" fillId="0" borderId="0" xfId="1" applyNumberFormat="1" applyFont="1" applyFill="1" applyBorder="1" applyAlignment="1" applyProtection="1">
      <alignment vertical="center"/>
      <protection locked="0"/>
    </xf>
    <xf numFmtId="178" fontId="4" fillId="0" borderId="1" xfId="1" applyNumberFormat="1" applyFont="1" applyFill="1" applyBorder="1" applyAlignment="1" applyProtection="1">
      <alignment vertical="center"/>
      <protection locked="0"/>
    </xf>
    <xf numFmtId="179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11" xfId="0" applyNumberFormat="1" applyFont="1" applyFill="1" applyBorder="1" applyAlignment="1" applyProtection="1">
      <alignment vertical="center"/>
      <protection locked="0"/>
    </xf>
    <xf numFmtId="180" fontId="4" fillId="0" borderId="11" xfId="0" applyNumberFormat="1" applyFont="1" applyFill="1" applyBorder="1" applyAlignment="1" applyProtection="1">
      <alignment horizontal="right" vertical="center"/>
      <protection locked="0"/>
    </xf>
    <xf numFmtId="180" fontId="4" fillId="0" borderId="12" xfId="0" applyNumberFormat="1" applyFont="1" applyFill="1" applyBorder="1" applyAlignment="1" applyProtection="1">
      <alignment vertical="center"/>
      <protection locked="0"/>
    </xf>
    <xf numFmtId="181" fontId="4" fillId="0" borderId="1" xfId="0" applyNumberFormat="1" applyFont="1" applyFill="1" applyBorder="1" applyAlignment="1" applyProtection="1">
      <alignment vertical="center"/>
      <protection locked="0"/>
    </xf>
    <xf numFmtId="18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right"/>
      <protection locked="0"/>
    </xf>
    <xf numFmtId="177" fontId="4" fillId="0" borderId="3" xfId="1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 applyProtection="1">
      <alignment vertical="center"/>
      <protection locked="0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5" fillId="0" borderId="3" xfId="0" applyNumberFormat="1" applyFont="1" applyFill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5" fillId="0" borderId="12" xfId="0" applyFont="1" applyFill="1" applyBorder="1" applyAlignment="1" applyProtection="1">
      <alignment horizontal="right"/>
      <protection locked="0"/>
    </xf>
    <xf numFmtId="177" fontId="4" fillId="0" borderId="11" xfId="1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distributed" vertical="center" wrapText="1" justifyLastLine="1"/>
      <protection locked="0"/>
    </xf>
    <xf numFmtId="0" fontId="4" fillId="0" borderId="4" xfId="0" applyFont="1" applyFill="1" applyBorder="1" applyAlignment="1" applyProtection="1">
      <alignment horizontal="distributed" vertical="center" justifyLastLine="1"/>
      <protection locked="0"/>
    </xf>
    <xf numFmtId="177" fontId="4" fillId="0" borderId="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distributed" vertical="center" justifyLastLine="1"/>
      <protection locked="0"/>
    </xf>
    <xf numFmtId="0" fontId="4" fillId="0" borderId="8" xfId="0" applyFont="1" applyFill="1" applyBorder="1" applyAlignment="1" applyProtection="1">
      <alignment horizontal="distributed" vertical="center" justifyLastLine="1"/>
      <protection locked="0"/>
    </xf>
    <xf numFmtId="0" fontId="5" fillId="0" borderId="6" xfId="0" applyFont="1" applyFill="1" applyBorder="1" applyAlignment="1" applyProtection="1">
      <alignment horizontal="distributed" vertical="center" justifyLastLine="1"/>
      <protection locked="0"/>
    </xf>
    <xf numFmtId="0" fontId="5" fillId="0" borderId="10" xfId="0" applyFont="1" applyFill="1" applyBorder="1" applyAlignment="1" applyProtection="1">
      <alignment horizontal="distributed" vertical="center" justifyLastLine="1"/>
      <protection locked="0"/>
    </xf>
    <xf numFmtId="0" fontId="4" fillId="0" borderId="5" xfId="0" applyFont="1" applyFill="1" applyBorder="1" applyAlignment="1" applyProtection="1">
      <alignment horizontal="distributed" vertical="center" justifyLastLine="1"/>
      <protection locked="0"/>
    </xf>
    <xf numFmtId="0" fontId="4" fillId="0" borderId="14" xfId="0" applyFont="1" applyFill="1" applyBorder="1" applyAlignment="1" applyProtection="1">
      <alignment horizontal="distributed" vertical="center" justifyLastLine="1"/>
      <protection locked="0"/>
    </xf>
    <xf numFmtId="0" fontId="4" fillId="0" borderId="15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distributed" vertical="center" justifyLastLine="1"/>
      <protection locked="0"/>
    </xf>
    <xf numFmtId="0" fontId="4" fillId="0" borderId="6" xfId="0" applyFont="1" applyFill="1" applyBorder="1" applyAlignment="1" applyProtection="1">
      <alignment horizontal="distributed" vertical="center" justifyLastLine="1"/>
      <protection locked="0"/>
    </xf>
    <xf numFmtId="0" fontId="4" fillId="0" borderId="10" xfId="0" applyFont="1" applyFill="1" applyBorder="1" applyAlignment="1" applyProtection="1">
      <alignment horizontal="distributed" vertical="center" justifyLastLine="1"/>
      <protection locked="0"/>
    </xf>
    <xf numFmtId="0" fontId="4" fillId="0" borderId="5" xfId="0" applyFont="1" applyFill="1" applyBorder="1" applyAlignment="1" applyProtection="1">
      <alignment horizontal="distributed" justifyLastLine="1"/>
      <protection locked="0"/>
    </xf>
    <xf numFmtId="0" fontId="4" fillId="0" borderId="14" xfId="0" applyFont="1" applyFill="1" applyBorder="1" applyAlignment="1" applyProtection="1">
      <alignment horizontal="distributed" justifyLastLine="1"/>
      <protection locked="0"/>
    </xf>
    <xf numFmtId="0" fontId="4" fillId="0" borderId="15" xfId="0" applyFont="1" applyFill="1" applyBorder="1" applyAlignment="1" applyProtection="1">
      <alignment horizontal="distributed" justifyLastLine="1"/>
      <protection locked="0"/>
    </xf>
    <xf numFmtId="0" fontId="4" fillId="0" borderId="4" xfId="0" applyFont="1" applyFill="1" applyBorder="1" applyAlignment="1" applyProtection="1">
      <alignment horizontal="distributed" justifyLastLine="1"/>
      <protection locked="0"/>
    </xf>
    <xf numFmtId="0" fontId="4" fillId="0" borderId="7" xfId="0" applyFont="1" applyFill="1" applyBorder="1" applyAlignment="1" applyProtection="1">
      <alignment horizontal="distributed" justifyLastLine="1"/>
      <protection locked="0"/>
    </xf>
    <xf numFmtId="0" fontId="4" fillId="0" borderId="8" xfId="0" applyFont="1" applyFill="1" applyBorder="1" applyAlignment="1" applyProtection="1">
      <alignment horizontal="distributed" justifyLastLine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10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Fill="1" applyBorder="1" applyAlignment="1" applyProtection="1">
      <alignment horizontal="right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distributed" vertical="center" justifyLastLine="1"/>
      <protection locked="0"/>
    </xf>
    <xf numFmtId="0" fontId="4" fillId="0" borderId="13" xfId="0" applyFont="1" applyFill="1" applyBorder="1" applyAlignment="1" applyProtection="1">
      <alignment horizontal="distributed" vertical="center" justifyLastLine="1"/>
      <protection locked="0"/>
    </xf>
    <xf numFmtId="0" fontId="4" fillId="0" borderId="8" xfId="0" applyFont="1" applyFill="1" applyBorder="1" applyAlignment="1" applyProtection="1">
      <alignment horizontal="center" vertical="center" justifyLastLine="1"/>
      <protection locked="0"/>
    </xf>
    <xf numFmtId="0" fontId="4" fillId="0" borderId="1" xfId="0" applyFont="1" applyFill="1" applyBorder="1" applyAlignment="1" applyProtection="1">
      <alignment horizontal="center" vertical="center" justifyLastLine="1"/>
      <protection locked="0"/>
    </xf>
    <xf numFmtId="0" fontId="4" fillId="0" borderId="12" xfId="0" applyFont="1" applyFill="1" applyBorder="1" applyAlignment="1" applyProtection="1">
      <alignment horizontal="center" vertical="center" justifyLastLine="1"/>
      <protection locked="0"/>
    </xf>
    <xf numFmtId="0" fontId="4" fillId="0" borderId="4" xfId="0" applyFont="1" applyFill="1" applyBorder="1" applyAlignment="1" applyProtection="1">
      <alignment horizontal="center" vertical="center" justifyLastLine="1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12" xfId="0" applyFont="1" applyFill="1" applyBorder="1" applyAlignment="1" applyProtection="1">
      <alignment horizontal="distributed" vertical="center" justifyLastLine="1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right" vertical="center" shrinkToFit="1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12" fillId="0" borderId="7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5" fillId="0" borderId="9" xfId="0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 applyProtection="1">
      <alignment horizontal="distributed" vertical="center" justifyLastLine="1"/>
      <protection locked="0"/>
    </xf>
    <xf numFmtId="0" fontId="5" fillId="0" borderId="13" xfId="0" applyFont="1" applyFill="1" applyBorder="1" applyAlignment="1" applyProtection="1">
      <alignment horizontal="distributed" vertical="center" justifyLastLine="1"/>
      <protection locked="0"/>
    </xf>
    <xf numFmtId="0" fontId="5" fillId="0" borderId="8" xfId="0" applyFont="1" applyFill="1" applyBorder="1" applyAlignment="1" applyProtection="1">
      <alignment horizontal="center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justifyLastLine="1"/>
      <protection locked="0"/>
    </xf>
    <xf numFmtId="0" fontId="5" fillId="0" borderId="12" xfId="0" applyFont="1" applyFill="1" applyBorder="1" applyAlignment="1" applyProtection="1">
      <alignment horizontal="center" vertical="center" justifyLastLine="1"/>
      <protection locked="0"/>
    </xf>
    <xf numFmtId="0" fontId="5" fillId="0" borderId="5" xfId="0" applyFont="1" applyFill="1" applyBorder="1" applyAlignment="1" applyProtection="1">
      <alignment horizontal="center" shrinkToFit="1"/>
      <protection locked="0"/>
    </xf>
    <xf numFmtId="0" fontId="5" fillId="0" borderId="14" xfId="0" applyFont="1" applyFill="1" applyBorder="1" applyAlignment="1" applyProtection="1">
      <alignment horizontal="center" shrinkToFit="1"/>
      <protection locked="0"/>
    </xf>
    <xf numFmtId="0" fontId="5" fillId="0" borderId="15" xfId="0" applyFont="1" applyFill="1" applyBorder="1" applyAlignment="1" applyProtection="1">
      <alignment horizontal="center" shrinkToFit="1"/>
      <protection locked="0"/>
    </xf>
    <xf numFmtId="0" fontId="5" fillId="0" borderId="5" xfId="0" applyFont="1" applyFill="1" applyBorder="1" applyAlignment="1" applyProtection="1">
      <alignment horizontal="distributed" justifyLastLine="1"/>
      <protection locked="0"/>
    </xf>
    <xf numFmtId="0" fontId="5" fillId="0" borderId="14" xfId="0" applyFont="1" applyFill="1" applyBorder="1" applyAlignment="1" applyProtection="1">
      <alignment horizontal="distributed" justifyLastLine="1"/>
      <protection locked="0"/>
    </xf>
    <xf numFmtId="0" fontId="5" fillId="0" borderId="15" xfId="0" applyFont="1" applyFill="1" applyBorder="1" applyAlignment="1" applyProtection="1">
      <alignment horizontal="distributed" justifyLastLine="1"/>
      <protection locked="0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5" fillId="0" borderId="10" xfId="0" applyFont="1" applyFill="1" applyBorder="1" applyAlignment="1" applyProtection="1">
      <alignment horizontal="center" vertical="center" wrapText="1" shrinkToFi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wrapText="1"/>
      <protection locked="0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</xdr:colOff>
      <xdr:row>0</xdr:row>
      <xdr:rowOff>38100</xdr:rowOff>
    </xdr:from>
    <xdr:ext cx="1883155" cy="361894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75" y="38100"/>
          <a:ext cx="1856507" cy="361894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22860" rIns="0" bIns="0" anchor="t" upright="1">
          <a:spAutoFit/>
        </a:bodyPr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図書館蔵書点数等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34925</xdr:colOff>
      <xdr:row>0</xdr:row>
      <xdr:rowOff>73026</xdr:rowOff>
    </xdr:from>
    <xdr:ext cx="1626068" cy="356498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85726"/>
          <a:ext cx="1657350" cy="356498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22860" rIns="0" bIns="0" anchor="t" upright="1">
          <a:noAutofit/>
        </a:bodyPr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図書館利用状況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abSelected="1" view="pageBreakPreview" zoomScaleNormal="85" zoomScaleSheetLayoutView="100" workbookViewId="0">
      <selection sqref="A1:C2"/>
    </sheetView>
  </sheetViews>
  <sheetFormatPr defaultRowHeight="15.75" x14ac:dyDescent="0.15"/>
  <cols>
    <col min="1" max="1" width="12.125" style="22" customWidth="1"/>
    <col min="2" max="2" width="10.25" style="22" customWidth="1"/>
    <col min="3" max="4" width="9.625" style="22" customWidth="1"/>
    <col min="5" max="5" width="10.875" style="22" customWidth="1"/>
    <col min="6" max="6" width="9.625" style="22" customWidth="1"/>
    <col min="7" max="8" width="9.375" style="22" customWidth="1"/>
    <col min="9" max="9" width="8.5" style="22" customWidth="1"/>
    <col min="10" max="11" width="9.125" style="22" customWidth="1"/>
    <col min="12" max="12" width="10" style="22" bestFit="1" customWidth="1"/>
    <col min="13" max="14" width="9" style="22"/>
    <col min="15" max="15" width="10" style="22" bestFit="1" customWidth="1"/>
    <col min="16" max="16384" width="9" style="22"/>
  </cols>
  <sheetData>
    <row r="1" spans="1:15" x14ac:dyDescent="0.15">
      <c r="A1" s="122"/>
      <c r="B1" s="122"/>
      <c r="C1" s="122"/>
    </row>
    <row r="2" spans="1:15" ht="21.75" customHeight="1" x14ac:dyDescent="0.15">
      <c r="A2" s="122"/>
      <c r="B2" s="122"/>
      <c r="C2" s="122"/>
    </row>
    <row r="3" spans="1:15" ht="23.25" customHeight="1" x14ac:dyDescent="0.15">
      <c r="A3" s="50" t="s">
        <v>1</v>
      </c>
      <c r="J3" s="24"/>
      <c r="K3" s="24"/>
      <c r="L3" s="25"/>
      <c r="M3" s="25"/>
      <c r="N3" s="25"/>
      <c r="O3" s="25"/>
    </row>
    <row r="4" spans="1:15" s="26" customFormat="1" ht="21" customHeight="1" x14ac:dyDescent="0.15">
      <c r="A4" s="117" t="s">
        <v>0</v>
      </c>
      <c r="B4" s="123" t="s">
        <v>15</v>
      </c>
      <c r="C4" s="115"/>
      <c r="D4" s="115"/>
      <c r="E4" s="115"/>
      <c r="F4" s="112" t="s">
        <v>22</v>
      </c>
      <c r="G4" s="113" t="s">
        <v>2</v>
      </c>
      <c r="H4" s="113"/>
      <c r="I4" s="51" t="s">
        <v>18</v>
      </c>
      <c r="J4" s="115" t="s">
        <v>3</v>
      </c>
      <c r="K4" s="116"/>
      <c r="L4" s="52"/>
      <c r="M4" s="52"/>
      <c r="N4" s="52"/>
      <c r="O4" s="52"/>
    </row>
    <row r="5" spans="1:15" s="26" customFormat="1" ht="33" customHeight="1" x14ac:dyDescent="0.15">
      <c r="A5" s="118"/>
      <c r="B5" s="51" t="s">
        <v>4</v>
      </c>
      <c r="C5" s="51" t="s">
        <v>5</v>
      </c>
      <c r="D5" s="51" t="s">
        <v>6</v>
      </c>
      <c r="E5" s="53" t="s">
        <v>7</v>
      </c>
      <c r="F5" s="113"/>
      <c r="G5" s="51" t="s">
        <v>8</v>
      </c>
      <c r="H5" s="51" t="s">
        <v>9</v>
      </c>
      <c r="I5" s="51" t="s">
        <v>10</v>
      </c>
      <c r="J5" s="51" t="s">
        <v>11</v>
      </c>
      <c r="K5" s="54" t="s">
        <v>17</v>
      </c>
      <c r="L5" s="52"/>
      <c r="M5" s="52"/>
      <c r="N5" s="52"/>
      <c r="O5" s="52"/>
    </row>
    <row r="6" spans="1:15" ht="22.5" customHeight="1" x14ac:dyDescent="0.15">
      <c r="A6" s="55"/>
      <c r="B6" s="56" t="s">
        <v>120</v>
      </c>
      <c r="C6" s="56" t="s">
        <v>120</v>
      </c>
      <c r="D6" s="56" t="s">
        <v>120</v>
      </c>
      <c r="E6" s="56" t="s">
        <v>121</v>
      </c>
      <c r="F6" s="56" t="s">
        <v>120</v>
      </c>
      <c r="G6" s="56" t="s">
        <v>120</v>
      </c>
      <c r="H6" s="56" t="s">
        <v>120</v>
      </c>
      <c r="I6" s="56" t="s">
        <v>14</v>
      </c>
      <c r="J6" s="56" t="s">
        <v>12</v>
      </c>
      <c r="K6" s="57" t="s">
        <v>12</v>
      </c>
      <c r="L6" s="25"/>
      <c r="M6" s="25"/>
      <c r="N6" s="25"/>
      <c r="O6" s="25"/>
    </row>
    <row r="7" spans="1:15" s="25" customFormat="1" ht="22.5" customHeight="1" x14ac:dyDescent="0.15">
      <c r="A7" s="58" t="s">
        <v>96</v>
      </c>
      <c r="B7" s="67">
        <v>117302</v>
      </c>
      <c r="C7" s="67">
        <v>69444</v>
      </c>
      <c r="D7" s="67">
        <v>34104</v>
      </c>
      <c r="E7" s="67">
        <v>220850</v>
      </c>
      <c r="F7" s="67">
        <v>7034</v>
      </c>
      <c r="G7" s="67">
        <v>5830</v>
      </c>
      <c r="H7" s="67">
        <v>1758</v>
      </c>
      <c r="I7" s="67">
        <v>175</v>
      </c>
      <c r="J7" s="67">
        <v>12405</v>
      </c>
      <c r="K7" s="68">
        <v>10200</v>
      </c>
    </row>
    <row r="8" spans="1:15" s="25" customFormat="1" ht="22.5" customHeight="1" x14ac:dyDescent="0.15">
      <c r="A8" s="58" t="s">
        <v>19</v>
      </c>
      <c r="B8" s="67">
        <v>121191</v>
      </c>
      <c r="C8" s="67">
        <v>71206</v>
      </c>
      <c r="D8" s="67">
        <v>34776</v>
      </c>
      <c r="E8" s="67">
        <v>227173</v>
      </c>
      <c r="F8" s="67">
        <f>6966-26</f>
        <v>6940</v>
      </c>
      <c r="G8" s="67">
        <v>5967</v>
      </c>
      <c r="H8" s="67">
        <v>1717</v>
      </c>
      <c r="I8" s="67">
        <v>170</v>
      </c>
      <c r="J8" s="67">
        <v>12987</v>
      </c>
      <c r="K8" s="68">
        <v>10492</v>
      </c>
    </row>
    <row r="9" spans="1:15" s="25" customFormat="1" ht="22.5" customHeight="1" x14ac:dyDescent="0.15">
      <c r="A9" s="58" t="s">
        <v>23</v>
      </c>
      <c r="B9" s="67">
        <v>125220</v>
      </c>
      <c r="C9" s="67">
        <v>72777</v>
      </c>
      <c r="D9" s="67">
        <v>35427</v>
      </c>
      <c r="E9" s="67">
        <v>233424</v>
      </c>
      <c r="F9" s="67">
        <v>6702</v>
      </c>
      <c r="G9" s="67">
        <v>6004</v>
      </c>
      <c r="H9" s="67">
        <v>1692</v>
      </c>
      <c r="I9" s="67">
        <v>177</v>
      </c>
      <c r="J9" s="67">
        <v>13052</v>
      </c>
      <c r="K9" s="68">
        <v>10492</v>
      </c>
    </row>
    <row r="10" spans="1:15" s="25" customFormat="1" ht="22.5" customHeight="1" x14ac:dyDescent="0.15">
      <c r="A10" s="58" t="s">
        <v>29</v>
      </c>
      <c r="B10" s="67">
        <v>129048</v>
      </c>
      <c r="C10" s="67">
        <v>74268</v>
      </c>
      <c r="D10" s="67">
        <v>35965</v>
      </c>
      <c r="E10" s="67">
        <f>SUM(B10:D10)</f>
        <v>239281</v>
      </c>
      <c r="F10" s="67">
        <v>6265</v>
      </c>
      <c r="G10" s="67">
        <v>5706</v>
      </c>
      <c r="H10" s="67">
        <v>1702</v>
      </c>
      <c r="I10" s="67">
        <v>173</v>
      </c>
      <c r="J10" s="67">
        <v>12992</v>
      </c>
      <c r="K10" s="68">
        <v>10260</v>
      </c>
      <c r="L10" s="32"/>
      <c r="M10" s="32"/>
      <c r="N10" s="32"/>
      <c r="O10" s="32"/>
    </row>
    <row r="11" spans="1:15" s="25" customFormat="1" ht="22.5" customHeight="1" x14ac:dyDescent="0.15">
      <c r="A11" s="58" t="s">
        <v>81</v>
      </c>
      <c r="B11" s="67">
        <v>132307</v>
      </c>
      <c r="C11" s="67">
        <v>75824</v>
      </c>
      <c r="D11" s="67">
        <v>36488</v>
      </c>
      <c r="E11" s="67">
        <v>244619</v>
      </c>
      <c r="F11" s="67">
        <v>6404</v>
      </c>
      <c r="G11" s="67">
        <v>5642</v>
      </c>
      <c r="H11" s="67">
        <v>1852</v>
      </c>
      <c r="I11" s="67">
        <v>173</v>
      </c>
      <c r="J11" s="67">
        <v>12688</v>
      </c>
      <c r="K11" s="68">
        <v>10260</v>
      </c>
    </row>
    <row r="12" spans="1:15" s="25" customFormat="1" ht="22.5" customHeight="1" x14ac:dyDescent="0.15">
      <c r="A12" s="58" t="s">
        <v>82</v>
      </c>
      <c r="B12" s="67">
        <v>134507</v>
      </c>
      <c r="C12" s="67">
        <v>76973</v>
      </c>
      <c r="D12" s="67">
        <v>37037</v>
      </c>
      <c r="E12" s="67">
        <v>248517</v>
      </c>
      <c r="F12" s="67">
        <v>6168</v>
      </c>
      <c r="G12" s="67">
        <v>5512</v>
      </c>
      <c r="H12" s="67">
        <v>1799</v>
      </c>
      <c r="I12" s="67">
        <v>171</v>
      </c>
      <c r="J12" s="67">
        <v>12550</v>
      </c>
      <c r="K12" s="68">
        <v>10260</v>
      </c>
    </row>
    <row r="13" spans="1:15" s="25" customFormat="1" ht="22.5" customHeight="1" x14ac:dyDescent="0.15">
      <c r="A13" s="59" t="s">
        <v>88</v>
      </c>
      <c r="B13" s="69">
        <v>137560</v>
      </c>
      <c r="C13" s="67">
        <v>78516</v>
      </c>
      <c r="D13" s="67">
        <v>37427</v>
      </c>
      <c r="E13" s="67">
        <f>B13+C13+D13</f>
        <v>253503</v>
      </c>
      <c r="F13" s="67">
        <v>5869</v>
      </c>
      <c r="G13" s="67">
        <v>5305</v>
      </c>
      <c r="H13" s="67">
        <v>1707</v>
      </c>
      <c r="I13" s="67">
        <v>172</v>
      </c>
      <c r="J13" s="67">
        <v>12681</v>
      </c>
      <c r="K13" s="68">
        <v>10355</v>
      </c>
    </row>
    <row r="14" spans="1:15" s="25" customFormat="1" ht="22.5" customHeight="1" x14ac:dyDescent="0.15">
      <c r="A14" s="59" t="s">
        <v>110</v>
      </c>
      <c r="B14" s="69">
        <v>139810</v>
      </c>
      <c r="C14" s="67">
        <v>80247</v>
      </c>
      <c r="D14" s="67">
        <v>37971</v>
      </c>
      <c r="E14" s="67">
        <v>258028</v>
      </c>
      <c r="F14" s="67">
        <v>5862</v>
      </c>
      <c r="G14" s="67">
        <v>5356</v>
      </c>
      <c r="H14" s="67">
        <v>1752</v>
      </c>
      <c r="I14" s="67">
        <v>170</v>
      </c>
      <c r="J14" s="67">
        <v>12755</v>
      </c>
      <c r="K14" s="68">
        <v>10450</v>
      </c>
    </row>
    <row r="15" spans="1:15" s="25" customFormat="1" ht="22.5" customHeight="1" x14ac:dyDescent="0.15">
      <c r="A15" s="58" t="s">
        <v>109</v>
      </c>
      <c r="B15" s="32">
        <v>142810</v>
      </c>
      <c r="C15" s="32">
        <v>82051</v>
      </c>
      <c r="D15" s="32">
        <v>38659</v>
      </c>
      <c r="E15" s="32">
        <f>SUM(B15:D15)</f>
        <v>263520</v>
      </c>
      <c r="F15" s="32">
        <v>6528</v>
      </c>
      <c r="G15" s="32">
        <v>6088</v>
      </c>
      <c r="H15" s="32">
        <v>2131</v>
      </c>
      <c r="I15" s="32">
        <v>170</v>
      </c>
      <c r="J15" s="32">
        <v>15439</v>
      </c>
      <c r="K15" s="45">
        <v>13000</v>
      </c>
    </row>
    <row r="16" spans="1:15" s="82" customFormat="1" ht="22.5" customHeight="1" x14ac:dyDescent="0.15">
      <c r="A16" s="85" t="s">
        <v>112</v>
      </c>
      <c r="B16" s="86">
        <v>145726</v>
      </c>
      <c r="C16" s="86">
        <v>84851</v>
      </c>
      <c r="D16" s="86">
        <v>38726</v>
      </c>
      <c r="E16" s="86">
        <f>SUM(B16:D16)</f>
        <v>269303</v>
      </c>
      <c r="F16" s="86">
        <v>7807</v>
      </c>
      <c r="G16" s="86">
        <v>6348</v>
      </c>
      <c r="H16" s="86">
        <v>2247</v>
      </c>
      <c r="I16" s="86">
        <v>170</v>
      </c>
      <c r="J16" s="86">
        <v>16539</v>
      </c>
      <c r="K16" s="87">
        <v>13000</v>
      </c>
      <c r="L16" s="110"/>
      <c r="M16" s="110"/>
      <c r="N16" s="110"/>
      <c r="O16" s="110"/>
    </row>
    <row r="17" spans="1:12" ht="18.75" customHeight="1" x14ac:dyDescent="0.15">
      <c r="A17" s="114" t="s">
        <v>122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</row>
    <row r="18" spans="1:12" ht="18.75" customHeight="1" x14ac:dyDescent="0.15">
      <c r="A18" s="89" t="s">
        <v>123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spans="1:12" ht="24.95" customHeight="1" x14ac:dyDescent="0.15"/>
    <row r="20" spans="1:12" ht="24.95" customHeight="1" x14ac:dyDescent="0.15">
      <c r="A20" s="60" t="s">
        <v>13</v>
      </c>
      <c r="K20" s="24"/>
      <c r="L20" s="25"/>
    </row>
    <row r="21" spans="1:12" ht="21" customHeight="1" x14ac:dyDescent="0.15">
      <c r="A21" s="117" t="s">
        <v>0</v>
      </c>
      <c r="B21" s="119" t="s">
        <v>16</v>
      </c>
      <c r="C21" s="120"/>
      <c r="D21" s="120"/>
      <c r="E21" s="121"/>
      <c r="F21" s="112" t="s">
        <v>21</v>
      </c>
      <c r="G21" s="113" t="s">
        <v>2</v>
      </c>
      <c r="H21" s="113"/>
      <c r="I21" s="51" t="s">
        <v>18</v>
      </c>
      <c r="J21" s="115" t="s">
        <v>3</v>
      </c>
      <c r="K21" s="116"/>
      <c r="L21" s="25"/>
    </row>
    <row r="22" spans="1:12" ht="33" customHeight="1" x14ac:dyDescent="0.15">
      <c r="A22" s="118"/>
      <c r="B22" s="51" t="s">
        <v>4</v>
      </c>
      <c r="C22" s="51" t="s">
        <v>5</v>
      </c>
      <c r="D22" s="51" t="s">
        <v>6</v>
      </c>
      <c r="E22" s="53" t="s">
        <v>7</v>
      </c>
      <c r="F22" s="113"/>
      <c r="G22" s="51" t="s">
        <v>8</v>
      </c>
      <c r="H22" s="51" t="s">
        <v>9</v>
      </c>
      <c r="I22" s="51" t="s">
        <v>10</v>
      </c>
      <c r="J22" s="51" t="s">
        <v>11</v>
      </c>
      <c r="K22" s="54" t="s">
        <v>17</v>
      </c>
      <c r="L22" s="25"/>
    </row>
    <row r="23" spans="1:12" ht="22.5" customHeight="1" x14ac:dyDescent="0.15">
      <c r="A23" s="55"/>
      <c r="B23" s="56" t="s">
        <v>120</v>
      </c>
      <c r="C23" s="56" t="s">
        <v>120</v>
      </c>
      <c r="D23" s="56" t="s">
        <v>120</v>
      </c>
      <c r="E23" s="56" t="s">
        <v>121</v>
      </c>
      <c r="F23" s="56" t="s">
        <v>120</v>
      </c>
      <c r="G23" s="56" t="s">
        <v>120</v>
      </c>
      <c r="H23" s="56" t="s">
        <v>120</v>
      </c>
      <c r="I23" s="56" t="s">
        <v>14</v>
      </c>
      <c r="J23" s="56" t="s">
        <v>12</v>
      </c>
      <c r="K23" s="57" t="s">
        <v>12</v>
      </c>
      <c r="L23" s="25"/>
    </row>
    <row r="24" spans="1:12" s="25" customFormat="1" ht="22.5" customHeight="1" x14ac:dyDescent="0.15">
      <c r="A24" s="58" t="s">
        <v>72</v>
      </c>
      <c r="B24" s="67">
        <v>118455</v>
      </c>
      <c r="C24" s="67">
        <v>49805</v>
      </c>
      <c r="D24" s="67">
        <v>17875</v>
      </c>
      <c r="E24" s="67">
        <v>186135</v>
      </c>
      <c r="F24" s="67">
        <v>7891</v>
      </c>
      <c r="G24" s="67">
        <v>6454</v>
      </c>
      <c r="H24" s="67">
        <v>1815</v>
      </c>
      <c r="I24" s="67">
        <v>187</v>
      </c>
      <c r="J24" s="67">
        <v>14165</v>
      </c>
      <c r="K24" s="68">
        <v>11991</v>
      </c>
    </row>
    <row r="25" spans="1:12" s="25" customFormat="1" ht="22.5" customHeight="1" x14ac:dyDescent="0.15">
      <c r="A25" s="58" t="s">
        <v>20</v>
      </c>
      <c r="B25" s="67">
        <v>122992</v>
      </c>
      <c r="C25" s="67">
        <v>51663</v>
      </c>
      <c r="D25" s="67">
        <v>17942</v>
      </c>
      <c r="E25" s="67">
        <f>192597</f>
        <v>192597</v>
      </c>
      <c r="F25" s="67">
        <f>7291-19</f>
        <v>7272</v>
      </c>
      <c r="G25" s="67">
        <v>6001</v>
      </c>
      <c r="H25" s="67">
        <v>1804</v>
      </c>
      <c r="I25" s="67">
        <v>179</v>
      </c>
      <c r="J25" s="67">
        <v>14584</v>
      </c>
      <c r="K25" s="68">
        <v>12334</v>
      </c>
    </row>
    <row r="26" spans="1:12" s="25" customFormat="1" ht="22.5" customHeight="1" x14ac:dyDescent="0.15">
      <c r="A26" s="58" t="s">
        <v>24</v>
      </c>
      <c r="B26" s="67">
        <v>126978</v>
      </c>
      <c r="C26" s="67">
        <v>53747</v>
      </c>
      <c r="D26" s="67">
        <v>18372</v>
      </c>
      <c r="E26" s="67">
        <v>199097</v>
      </c>
      <c r="F26" s="67">
        <v>7269</v>
      </c>
      <c r="G26" s="67">
        <v>5971</v>
      </c>
      <c r="H26" s="67">
        <v>2055</v>
      </c>
      <c r="I26" s="67">
        <v>176</v>
      </c>
      <c r="J26" s="67">
        <v>14430</v>
      </c>
      <c r="K26" s="68">
        <v>12334</v>
      </c>
    </row>
    <row r="27" spans="1:12" s="25" customFormat="1" ht="22.5" customHeight="1" x14ac:dyDescent="0.15">
      <c r="A27" s="58" t="s">
        <v>29</v>
      </c>
      <c r="B27" s="67">
        <v>129056</v>
      </c>
      <c r="C27" s="67">
        <v>54847</v>
      </c>
      <c r="D27" s="67">
        <v>18498</v>
      </c>
      <c r="E27" s="67">
        <f>SUM(B27:D27)</f>
        <v>202401</v>
      </c>
      <c r="F27" s="67">
        <v>5843</v>
      </c>
      <c r="G27" s="67">
        <v>5286</v>
      </c>
      <c r="H27" s="67">
        <v>1458</v>
      </c>
      <c r="I27" s="67">
        <v>176</v>
      </c>
      <c r="J27" s="67">
        <v>12525</v>
      </c>
      <c r="K27" s="68">
        <v>10260</v>
      </c>
    </row>
    <row r="28" spans="1:12" s="25" customFormat="1" ht="22.5" customHeight="1" x14ac:dyDescent="0.15">
      <c r="A28" s="58" t="s">
        <v>81</v>
      </c>
      <c r="B28" s="67">
        <v>132419</v>
      </c>
      <c r="C28" s="67">
        <v>55859</v>
      </c>
      <c r="D28" s="67">
        <v>18541</v>
      </c>
      <c r="E28" s="67">
        <v>206819</v>
      </c>
      <c r="F28" s="67">
        <v>6415</v>
      </c>
      <c r="G28" s="67">
        <v>5613</v>
      </c>
      <c r="H28" s="67">
        <v>1440</v>
      </c>
      <c r="I28" s="67">
        <v>178</v>
      </c>
      <c r="J28" s="67">
        <v>12676</v>
      </c>
      <c r="K28" s="68">
        <v>10260</v>
      </c>
    </row>
    <row r="29" spans="1:12" s="25" customFormat="1" ht="22.5" customHeight="1" x14ac:dyDescent="0.15">
      <c r="A29" s="58" t="s">
        <v>82</v>
      </c>
      <c r="B29" s="67">
        <v>130592</v>
      </c>
      <c r="C29" s="67">
        <v>55762</v>
      </c>
      <c r="D29" s="67">
        <v>18429</v>
      </c>
      <c r="E29" s="67">
        <v>204783</v>
      </c>
      <c r="F29" s="67">
        <v>6162</v>
      </c>
      <c r="G29" s="67">
        <v>5485</v>
      </c>
      <c r="H29" s="67">
        <v>1483</v>
      </c>
      <c r="I29" s="67">
        <v>180</v>
      </c>
      <c r="J29" s="67">
        <v>12503</v>
      </c>
      <c r="K29" s="68">
        <v>10260</v>
      </c>
    </row>
    <row r="30" spans="1:12" s="25" customFormat="1" ht="22.5" customHeight="1" x14ac:dyDescent="0.15">
      <c r="A30" s="59" t="s">
        <v>88</v>
      </c>
      <c r="B30" s="69">
        <v>129833</v>
      </c>
      <c r="C30" s="67">
        <v>55402</v>
      </c>
      <c r="D30" s="67">
        <v>18602</v>
      </c>
      <c r="E30" s="67">
        <f>SUM(B30:D30)</f>
        <v>203837</v>
      </c>
      <c r="F30" s="67">
        <v>6737</v>
      </c>
      <c r="G30" s="67">
        <v>5633</v>
      </c>
      <c r="H30" s="67">
        <v>1691</v>
      </c>
      <c r="I30" s="67">
        <v>183</v>
      </c>
      <c r="J30" s="67">
        <v>12637</v>
      </c>
      <c r="K30" s="68">
        <v>10355</v>
      </c>
    </row>
    <row r="31" spans="1:12" s="25" customFormat="1" ht="22.5" customHeight="1" x14ac:dyDescent="0.15">
      <c r="A31" s="59" t="s">
        <v>90</v>
      </c>
      <c r="B31" s="69">
        <v>132276</v>
      </c>
      <c r="C31" s="67">
        <v>55728</v>
      </c>
      <c r="D31" s="67">
        <v>18920</v>
      </c>
      <c r="E31" s="67">
        <f>SUM(B31:D31)</f>
        <v>206924</v>
      </c>
      <c r="F31" s="67">
        <v>6437</v>
      </c>
      <c r="G31" s="67">
        <v>5434</v>
      </c>
      <c r="H31" s="67">
        <v>1691</v>
      </c>
      <c r="I31" s="67">
        <v>178</v>
      </c>
      <c r="J31" s="67">
        <v>12731</v>
      </c>
      <c r="K31" s="68">
        <v>10450</v>
      </c>
    </row>
    <row r="32" spans="1:12" s="25" customFormat="1" ht="22.5" customHeight="1" x14ac:dyDescent="0.15">
      <c r="A32" s="58" t="s">
        <v>103</v>
      </c>
      <c r="B32" s="32">
        <v>133942</v>
      </c>
      <c r="C32" s="32">
        <v>55473</v>
      </c>
      <c r="D32" s="32">
        <v>19276</v>
      </c>
      <c r="E32" s="32">
        <f>SUM(B32:D32)</f>
        <v>208691</v>
      </c>
      <c r="F32" s="32">
        <v>8160</v>
      </c>
      <c r="G32" s="32">
        <v>6703</v>
      </c>
      <c r="H32" s="32">
        <v>1941</v>
      </c>
      <c r="I32" s="32">
        <v>175</v>
      </c>
      <c r="J32" s="32">
        <v>15257</v>
      </c>
      <c r="K32" s="45">
        <v>13000</v>
      </c>
    </row>
    <row r="33" spans="1:11" s="25" customFormat="1" ht="22.5" customHeight="1" x14ac:dyDescent="0.15">
      <c r="A33" s="85" t="s">
        <v>113</v>
      </c>
      <c r="B33" s="86">
        <v>132102</v>
      </c>
      <c r="C33" s="86">
        <v>55234</v>
      </c>
      <c r="D33" s="86">
        <v>19825</v>
      </c>
      <c r="E33" s="86">
        <f>SUM(B33:D33)</f>
        <v>207161</v>
      </c>
      <c r="F33" s="86">
        <v>9326</v>
      </c>
      <c r="G33" s="86">
        <v>6780</v>
      </c>
      <c r="H33" s="86">
        <v>2259</v>
      </c>
      <c r="I33" s="86">
        <v>169</v>
      </c>
      <c r="J33" s="86">
        <v>15180</v>
      </c>
      <c r="K33" s="87">
        <v>13000</v>
      </c>
    </row>
    <row r="34" spans="1:11" ht="18.75" customHeight="1" x14ac:dyDescent="0.15">
      <c r="A34" s="111" t="s">
        <v>124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8.75" customHeight="1" x14ac:dyDescent="0.25">
      <c r="A35" s="19" t="s">
        <v>101</v>
      </c>
      <c r="B35" s="4"/>
      <c r="C35" s="78"/>
      <c r="D35" s="78"/>
      <c r="E35" s="78"/>
      <c r="F35" s="78"/>
      <c r="G35" s="78"/>
      <c r="H35" s="78"/>
      <c r="I35" s="78"/>
      <c r="J35" s="78"/>
      <c r="K35" s="78"/>
    </row>
    <row r="36" spans="1:11" ht="19.5" customHeight="1" x14ac:dyDescent="0.15"/>
    <row r="37" spans="1:11" ht="18.75" customHeight="1" x14ac:dyDescent="0.3">
      <c r="A37" s="61" t="s">
        <v>25</v>
      </c>
      <c r="B37" s="4"/>
      <c r="C37" s="4"/>
      <c r="D37" s="4"/>
      <c r="E37" s="4"/>
      <c r="F37" s="4"/>
      <c r="G37" s="4"/>
      <c r="H37" s="4"/>
      <c r="I37" s="4"/>
      <c r="J37" s="4"/>
      <c r="K37" s="62"/>
    </row>
    <row r="38" spans="1:11" ht="21" customHeight="1" x14ac:dyDescent="0.25">
      <c r="A38" s="124" t="s">
        <v>0</v>
      </c>
      <c r="B38" s="126" t="s">
        <v>16</v>
      </c>
      <c r="C38" s="127"/>
      <c r="D38" s="127"/>
      <c r="E38" s="128"/>
      <c r="F38" s="112" t="s">
        <v>21</v>
      </c>
      <c r="G38" s="129" t="s">
        <v>2</v>
      </c>
      <c r="H38" s="129"/>
      <c r="I38" s="79" t="s">
        <v>26</v>
      </c>
      <c r="J38" s="130" t="s">
        <v>3</v>
      </c>
      <c r="K38" s="131"/>
    </row>
    <row r="39" spans="1:11" ht="33" customHeight="1" x14ac:dyDescent="0.25">
      <c r="A39" s="125"/>
      <c r="B39" s="79" t="s">
        <v>4</v>
      </c>
      <c r="C39" s="79" t="s">
        <v>5</v>
      </c>
      <c r="D39" s="79" t="s">
        <v>6</v>
      </c>
      <c r="E39" s="53" t="s">
        <v>7</v>
      </c>
      <c r="F39" s="113"/>
      <c r="G39" s="79" t="s">
        <v>8</v>
      </c>
      <c r="H39" s="79" t="s">
        <v>9</v>
      </c>
      <c r="I39" s="79" t="s">
        <v>10</v>
      </c>
      <c r="J39" s="79" t="s">
        <v>11</v>
      </c>
      <c r="K39" s="63" t="s">
        <v>17</v>
      </c>
    </row>
    <row r="40" spans="1:11" ht="22.5" customHeight="1" x14ac:dyDescent="0.25">
      <c r="A40" s="64"/>
      <c r="B40" s="65" t="s">
        <v>120</v>
      </c>
      <c r="C40" s="65" t="s">
        <v>120</v>
      </c>
      <c r="D40" s="65" t="s">
        <v>120</v>
      </c>
      <c r="E40" s="65" t="s">
        <v>121</v>
      </c>
      <c r="F40" s="65" t="s">
        <v>120</v>
      </c>
      <c r="G40" s="65" t="s">
        <v>120</v>
      </c>
      <c r="H40" s="65" t="s">
        <v>120</v>
      </c>
      <c r="I40" s="65" t="s">
        <v>27</v>
      </c>
      <c r="J40" s="65" t="s">
        <v>12</v>
      </c>
      <c r="K40" s="66" t="s">
        <v>12</v>
      </c>
    </row>
    <row r="41" spans="1:11" ht="22.5" customHeight="1" x14ac:dyDescent="0.25">
      <c r="A41" s="58" t="s">
        <v>28</v>
      </c>
      <c r="B41" s="70">
        <v>20319</v>
      </c>
      <c r="C41" s="70">
        <v>7646</v>
      </c>
      <c r="D41" s="70">
        <v>3600</v>
      </c>
      <c r="E41" s="70">
        <v>31565</v>
      </c>
      <c r="F41" s="70">
        <v>2974</v>
      </c>
      <c r="G41" s="70">
        <v>1237</v>
      </c>
      <c r="H41" s="70">
        <v>460</v>
      </c>
      <c r="I41" s="70">
        <v>82</v>
      </c>
      <c r="J41" s="70">
        <v>3014</v>
      </c>
      <c r="K41" s="71">
        <v>2000</v>
      </c>
    </row>
    <row r="42" spans="1:11" ht="22.5" customHeight="1" x14ac:dyDescent="0.25">
      <c r="A42" s="58" t="s">
        <v>29</v>
      </c>
      <c r="B42" s="70">
        <v>22629</v>
      </c>
      <c r="C42" s="70">
        <v>8546</v>
      </c>
      <c r="D42" s="70">
        <v>4305</v>
      </c>
      <c r="E42" s="70">
        <f>SUM(B42:D42)</f>
        <v>35480</v>
      </c>
      <c r="F42" s="70">
        <v>3922</v>
      </c>
      <c r="G42" s="70">
        <v>2262</v>
      </c>
      <c r="H42" s="70">
        <v>846</v>
      </c>
      <c r="I42" s="70">
        <v>85</v>
      </c>
      <c r="J42" s="70">
        <v>5091</v>
      </c>
      <c r="K42" s="71">
        <v>3780</v>
      </c>
    </row>
    <row r="43" spans="1:11" ht="22.5" customHeight="1" x14ac:dyDescent="0.25">
      <c r="A43" s="58" t="s">
        <v>81</v>
      </c>
      <c r="B43" s="70">
        <v>25163</v>
      </c>
      <c r="C43" s="70">
        <v>9886</v>
      </c>
      <c r="D43" s="70">
        <v>4833</v>
      </c>
      <c r="E43" s="70">
        <v>39882</v>
      </c>
      <c r="F43" s="70">
        <v>4032</v>
      </c>
      <c r="G43" s="70">
        <v>2215</v>
      </c>
      <c r="H43" s="70">
        <v>849</v>
      </c>
      <c r="I43" s="70">
        <v>87</v>
      </c>
      <c r="J43" s="70">
        <v>5067</v>
      </c>
      <c r="K43" s="71">
        <v>3780</v>
      </c>
    </row>
    <row r="44" spans="1:11" ht="22.5" customHeight="1" x14ac:dyDescent="0.25">
      <c r="A44" s="58" t="s">
        <v>82</v>
      </c>
      <c r="B44" s="70">
        <v>27197</v>
      </c>
      <c r="C44" s="70">
        <v>11257</v>
      </c>
      <c r="D44" s="70">
        <v>5226</v>
      </c>
      <c r="E44" s="70">
        <v>43680</v>
      </c>
      <c r="F44" s="70">
        <v>3164</v>
      </c>
      <c r="G44" s="70">
        <v>2089</v>
      </c>
      <c r="H44" s="70">
        <v>773</v>
      </c>
      <c r="I44" s="70">
        <v>85</v>
      </c>
      <c r="J44" s="70">
        <v>4996</v>
      </c>
      <c r="K44" s="71">
        <v>3780</v>
      </c>
    </row>
    <row r="45" spans="1:11" ht="22.5" customHeight="1" x14ac:dyDescent="0.25">
      <c r="A45" s="59" t="s">
        <v>88</v>
      </c>
      <c r="B45" s="72">
        <v>28916</v>
      </c>
      <c r="C45" s="70">
        <v>12131</v>
      </c>
      <c r="D45" s="70">
        <v>5680</v>
      </c>
      <c r="E45" s="70">
        <f>SUM(B45:D45)</f>
        <v>46727</v>
      </c>
      <c r="F45" s="70">
        <v>3017</v>
      </c>
      <c r="G45" s="70">
        <v>2062</v>
      </c>
      <c r="H45" s="70">
        <v>753</v>
      </c>
      <c r="I45" s="70">
        <v>87</v>
      </c>
      <c r="J45" s="70">
        <v>5068</v>
      </c>
      <c r="K45" s="71">
        <v>3815</v>
      </c>
    </row>
    <row r="46" spans="1:11" ht="22.5" customHeight="1" x14ac:dyDescent="0.15">
      <c r="A46" s="59" t="s">
        <v>90</v>
      </c>
      <c r="B46" s="73">
        <v>30158</v>
      </c>
      <c r="C46" s="74">
        <v>12924</v>
      </c>
      <c r="D46" s="74">
        <v>5913</v>
      </c>
      <c r="E46" s="74">
        <v>48995</v>
      </c>
      <c r="F46" s="74">
        <v>2288</v>
      </c>
      <c r="G46" s="74">
        <v>2010</v>
      </c>
      <c r="H46" s="74">
        <v>740</v>
      </c>
      <c r="I46" s="74">
        <v>90</v>
      </c>
      <c r="J46" s="74">
        <v>5107</v>
      </c>
      <c r="K46" s="75">
        <v>3850</v>
      </c>
    </row>
    <row r="47" spans="1:11" ht="22.5" customHeight="1" x14ac:dyDescent="0.15">
      <c r="A47" s="58" t="s">
        <v>103</v>
      </c>
      <c r="B47" s="42">
        <v>31419</v>
      </c>
      <c r="C47" s="42">
        <v>13730</v>
      </c>
      <c r="D47" s="42">
        <v>6166</v>
      </c>
      <c r="E47" s="42">
        <f>SUM(B47:D47)</f>
        <v>51315</v>
      </c>
      <c r="F47" s="42">
        <v>2387</v>
      </c>
      <c r="G47" s="42">
        <v>2041</v>
      </c>
      <c r="H47" s="42">
        <v>775</v>
      </c>
      <c r="I47" s="42">
        <v>90</v>
      </c>
      <c r="J47" s="42">
        <v>5241</v>
      </c>
      <c r="K47" s="44">
        <v>4000</v>
      </c>
    </row>
    <row r="48" spans="1:11" ht="22.5" customHeight="1" x14ac:dyDescent="0.15">
      <c r="A48" s="85" t="s">
        <v>113</v>
      </c>
      <c r="B48" s="90">
        <v>32693</v>
      </c>
      <c r="C48" s="90">
        <v>14730</v>
      </c>
      <c r="D48" s="90">
        <v>6480</v>
      </c>
      <c r="E48" s="90">
        <f>SUM(B48:D48)</f>
        <v>53903</v>
      </c>
      <c r="F48" s="90">
        <v>2653</v>
      </c>
      <c r="G48" s="90">
        <v>2021</v>
      </c>
      <c r="H48" s="90">
        <v>742</v>
      </c>
      <c r="I48" s="90">
        <v>91</v>
      </c>
      <c r="J48" s="90">
        <v>5253</v>
      </c>
      <c r="K48" s="91">
        <v>4000</v>
      </c>
    </row>
    <row r="49" spans="1:11" ht="18.75" customHeight="1" x14ac:dyDescent="0.15">
      <c r="A49" s="111" t="s">
        <v>125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</row>
    <row r="50" spans="1:11" ht="18.75" customHeight="1" x14ac:dyDescent="0.25">
      <c r="A50" s="19" t="s">
        <v>101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9.5" customHeight="1" x14ac:dyDescent="0.15"/>
    <row r="52" spans="1:11" ht="18.75" customHeight="1" x14ac:dyDescent="0.3">
      <c r="A52" s="61" t="s">
        <v>77</v>
      </c>
      <c r="B52" s="4"/>
      <c r="C52" s="4"/>
      <c r="D52" s="4"/>
      <c r="E52" s="4"/>
      <c r="F52" s="4"/>
      <c r="G52" s="4"/>
      <c r="H52" s="4"/>
      <c r="I52" s="4"/>
      <c r="J52" s="4"/>
      <c r="K52" s="62"/>
    </row>
    <row r="53" spans="1:11" ht="21" customHeight="1" x14ac:dyDescent="0.25">
      <c r="A53" s="124" t="s">
        <v>0</v>
      </c>
      <c r="B53" s="126" t="s">
        <v>16</v>
      </c>
      <c r="C53" s="127"/>
      <c r="D53" s="127"/>
      <c r="E53" s="128"/>
      <c r="F53" s="112" t="s">
        <v>21</v>
      </c>
      <c r="G53" s="129" t="s">
        <v>2</v>
      </c>
      <c r="H53" s="129"/>
      <c r="I53" s="51" t="s">
        <v>26</v>
      </c>
      <c r="J53" s="130" t="s">
        <v>3</v>
      </c>
      <c r="K53" s="131"/>
    </row>
    <row r="54" spans="1:11" ht="33" customHeight="1" x14ac:dyDescent="0.25">
      <c r="A54" s="125"/>
      <c r="B54" s="51" t="s">
        <v>4</v>
      </c>
      <c r="C54" s="51" t="s">
        <v>5</v>
      </c>
      <c r="D54" s="51" t="s">
        <v>6</v>
      </c>
      <c r="E54" s="53" t="s">
        <v>7</v>
      </c>
      <c r="F54" s="113"/>
      <c r="G54" s="51" t="s">
        <v>8</v>
      </c>
      <c r="H54" s="51" t="s">
        <v>9</v>
      </c>
      <c r="I54" s="51" t="s">
        <v>10</v>
      </c>
      <c r="J54" s="51" t="s">
        <v>11</v>
      </c>
      <c r="K54" s="63" t="s">
        <v>17</v>
      </c>
    </row>
    <row r="55" spans="1:11" ht="22.5" customHeight="1" x14ac:dyDescent="0.25">
      <c r="A55" s="64"/>
      <c r="B55" s="65" t="s">
        <v>120</v>
      </c>
      <c r="C55" s="65" t="s">
        <v>120</v>
      </c>
      <c r="D55" s="65" t="s">
        <v>120</v>
      </c>
      <c r="E55" s="65" t="s">
        <v>121</v>
      </c>
      <c r="F55" s="65" t="s">
        <v>120</v>
      </c>
      <c r="G55" s="65" t="s">
        <v>120</v>
      </c>
      <c r="H55" s="65" t="s">
        <v>120</v>
      </c>
      <c r="I55" s="65" t="s">
        <v>14</v>
      </c>
      <c r="J55" s="65" t="s">
        <v>12</v>
      </c>
      <c r="K55" s="66" t="s">
        <v>12</v>
      </c>
    </row>
    <row r="56" spans="1:11" ht="22.5" customHeight="1" x14ac:dyDescent="0.25">
      <c r="A56" s="58" t="s">
        <v>111</v>
      </c>
      <c r="B56" s="70">
        <v>10824</v>
      </c>
      <c r="C56" s="70">
        <v>7222</v>
      </c>
      <c r="D56" s="70">
        <v>1980</v>
      </c>
      <c r="E56" s="70">
        <f>SUM(B56:D56)</f>
        <v>20026</v>
      </c>
      <c r="F56" s="70">
        <v>1697</v>
      </c>
      <c r="G56" s="70">
        <v>1460</v>
      </c>
      <c r="H56" s="70">
        <v>462</v>
      </c>
      <c r="I56" s="70">
        <v>46</v>
      </c>
      <c r="J56" s="70">
        <v>3589</v>
      </c>
      <c r="K56" s="71">
        <v>2700</v>
      </c>
    </row>
    <row r="57" spans="1:11" ht="22.5" customHeight="1" x14ac:dyDescent="0.25">
      <c r="A57" s="58" t="s">
        <v>81</v>
      </c>
      <c r="B57" s="70">
        <v>12009</v>
      </c>
      <c r="C57" s="70">
        <v>7734</v>
      </c>
      <c r="D57" s="70">
        <f>E57-B57-C57</f>
        <v>2085</v>
      </c>
      <c r="E57" s="70">
        <v>21828</v>
      </c>
      <c r="F57" s="70">
        <v>1796</v>
      </c>
      <c r="G57" s="70">
        <v>1539</v>
      </c>
      <c r="H57" s="70">
        <v>459</v>
      </c>
      <c r="I57" s="70">
        <v>48</v>
      </c>
      <c r="J57" s="70">
        <v>3589</v>
      </c>
      <c r="K57" s="71">
        <v>2700</v>
      </c>
    </row>
    <row r="58" spans="1:11" ht="22.5" customHeight="1" x14ac:dyDescent="0.25">
      <c r="A58" s="58" t="s">
        <v>82</v>
      </c>
      <c r="B58" s="70">
        <v>13074</v>
      </c>
      <c r="C58" s="70">
        <v>8282</v>
      </c>
      <c r="D58" s="70">
        <v>2144</v>
      </c>
      <c r="E58" s="70">
        <v>23500</v>
      </c>
      <c r="F58" s="70">
        <v>1686</v>
      </c>
      <c r="G58" s="70">
        <v>1541</v>
      </c>
      <c r="H58" s="70">
        <v>537</v>
      </c>
      <c r="I58" s="70">
        <v>50</v>
      </c>
      <c r="J58" s="70">
        <v>3537</v>
      </c>
      <c r="K58" s="71">
        <v>2700</v>
      </c>
    </row>
    <row r="59" spans="1:11" ht="22.5" customHeight="1" x14ac:dyDescent="0.25">
      <c r="A59" s="59" t="s">
        <v>88</v>
      </c>
      <c r="B59" s="72">
        <v>14085</v>
      </c>
      <c r="C59" s="70">
        <v>8901</v>
      </c>
      <c r="D59" s="70">
        <v>2193</v>
      </c>
      <c r="E59" s="70">
        <f>SUM(B59:D59)</f>
        <v>25179</v>
      </c>
      <c r="F59" s="70">
        <v>1686</v>
      </c>
      <c r="G59" s="70">
        <v>1520</v>
      </c>
      <c r="H59" s="70">
        <v>584</v>
      </c>
      <c r="I59" s="70">
        <v>52</v>
      </c>
      <c r="J59" s="70">
        <v>3579</v>
      </c>
      <c r="K59" s="71">
        <v>2725</v>
      </c>
    </row>
    <row r="60" spans="1:11" ht="22.5" customHeight="1" x14ac:dyDescent="0.15">
      <c r="A60" s="59" t="s">
        <v>90</v>
      </c>
      <c r="B60" s="69">
        <v>15019</v>
      </c>
      <c r="C60" s="67">
        <v>9533</v>
      </c>
      <c r="D60" s="67">
        <v>2243</v>
      </c>
      <c r="E60" s="67">
        <v>26795</v>
      </c>
      <c r="F60" s="67">
        <v>1691</v>
      </c>
      <c r="G60" s="67">
        <v>1499</v>
      </c>
      <c r="H60" s="67">
        <v>571</v>
      </c>
      <c r="I60" s="67">
        <v>56</v>
      </c>
      <c r="J60" s="67">
        <v>3603</v>
      </c>
      <c r="K60" s="68">
        <v>2750</v>
      </c>
    </row>
    <row r="61" spans="1:11" ht="22.5" customHeight="1" x14ac:dyDescent="0.15">
      <c r="A61" s="58" t="s">
        <v>103</v>
      </c>
      <c r="B61" s="32">
        <v>15948</v>
      </c>
      <c r="C61" s="32">
        <v>11442</v>
      </c>
      <c r="D61" s="32">
        <v>2313</v>
      </c>
      <c r="E61" s="32">
        <f>SUM(B61:D61)</f>
        <v>29703</v>
      </c>
      <c r="F61" s="32">
        <v>2944</v>
      </c>
      <c r="G61" s="32">
        <v>1588</v>
      </c>
      <c r="H61" s="32">
        <v>687</v>
      </c>
      <c r="I61" s="32">
        <v>53</v>
      </c>
      <c r="J61" s="32">
        <v>3857</v>
      </c>
      <c r="K61" s="45">
        <v>3000</v>
      </c>
    </row>
    <row r="62" spans="1:11" ht="22.5" customHeight="1" x14ac:dyDescent="0.15">
      <c r="A62" s="85" t="s">
        <v>113</v>
      </c>
      <c r="B62" s="86">
        <v>15814</v>
      </c>
      <c r="C62" s="86">
        <v>12037</v>
      </c>
      <c r="D62" s="86">
        <v>2367</v>
      </c>
      <c r="E62" s="86">
        <f>SUM(B62:D62)</f>
        <v>30218</v>
      </c>
      <c r="F62" s="86">
        <v>1824</v>
      </c>
      <c r="G62" s="86">
        <v>1632</v>
      </c>
      <c r="H62" s="86">
        <v>789</v>
      </c>
      <c r="I62" s="86">
        <v>53</v>
      </c>
      <c r="J62" s="86">
        <v>3872</v>
      </c>
      <c r="K62" s="87">
        <v>3000</v>
      </c>
    </row>
    <row r="63" spans="1:11" ht="18.75" customHeight="1" x14ac:dyDescent="0.15">
      <c r="A63" s="111" t="s">
        <v>127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</row>
    <row r="64" spans="1:11" ht="18.75" customHeight="1" x14ac:dyDescent="0.25">
      <c r="A64" s="4" t="s">
        <v>126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8.75" customHeight="1" x14ac:dyDescent="0.25">
      <c r="A65" s="19" t="s">
        <v>101</v>
      </c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8.75" customHeight="1" x14ac:dyDescent="0.15"/>
    <row r="67" spans="1:11" ht="18.75" customHeight="1" x14ac:dyDescent="0.15">
      <c r="E67" s="47"/>
    </row>
    <row r="68" spans="1:11" ht="18.75" customHeight="1" x14ac:dyDescent="0.15"/>
    <row r="69" spans="1:11" ht="18.75" customHeight="1" x14ac:dyDescent="0.15"/>
    <row r="70" spans="1:11" ht="18.75" customHeight="1" x14ac:dyDescent="0.15"/>
    <row r="71" spans="1:11" ht="18.75" customHeight="1" x14ac:dyDescent="0.15"/>
  </sheetData>
  <mergeCells count="25">
    <mergeCell ref="A63:K63"/>
    <mergeCell ref="A38:A39"/>
    <mergeCell ref="B38:E38"/>
    <mergeCell ref="F38:F39"/>
    <mergeCell ref="G38:H38"/>
    <mergeCell ref="J38:K38"/>
    <mergeCell ref="A49:K49"/>
    <mergeCell ref="A53:A54"/>
    <mergeCell ref="B53:E53"/>
    <mergeCell ref="F53:F54"/>
    <mergeCell ref="G53:H53"/>
    <mergeCell ref="J53:K53"/>
    <mergeCell ref="A1:C2"/>
    <mergeCell ref="J4:K4"/>
    <mergeCell ref="A4:A5"/>
    <mergeCell ref="B4:E4"/>
    <mergeCell ref="F4:F5"/>
    <mergeCell ref="G4:H4"/>
    <mergeCell ref="A34:K34"/>
    <mergeCell ref="F21:F22"/>
    <mergeCell ref="G21:H21"/>
    <mergeCell ref="A17:K17"/>
    <mergeCell ref="J21:K21"/>
    <mergeCell ref="A21:A22"/>
    <mergeCell ref="B21:E21"/>
  </mergeCells>
  <phoneticPr fontId="2"/>
  <pageMargins left="0.75" right="0.37" top="0.44" bottom="0.37" header="0.25" footer="0.34"/>
  <pageSetup paperSize="9" scale="59" firstPageNumber="69" orientation="portrait" cellComments="asDisplayed" useFirstPageNumber="1" r:id="rId1"/>
  <headerFooter alignWithMargins="0"/>
  <ignoredErrors>
    <ignoredError sqref="E15:E16 E32:E33 E47:E48 E61:E6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view="pageBreakPreview" zoomScaleNormal="100" workbookViewId="0">
      <selection sqref="A1:D2"/>
    </sheetView>
  </sheetViews>
  <sheetFormatPr defaultRowHeight="15.75" x14ac:dyDescent="0.15"/>
  <cols>
    <col min="1" max="1" width="9.5" style="22" customWidth="1"/>
    <col min="2" max="2" width="4.125" style="24" bestFit="1" customWidth="1"/>
    <col min="3" max="3" width="9.625" style="22" customWidth="1"/>
    <col min="4" max="4" width="8.625" style="22" customWidth="1"/>
    <col min="5" max="5" width="9.625" style="22" customWidth="1"/>
    <col min="6" max="6" width="6.875" style="22" customWidth="1"/>
    <col min="7" max="7" width="11.125" style="22" customWidth="1"/>
    <col min="8" max="8" width="9.625" style="22" bestFit="1" customWidth="1"/>
    <col min="9" max="9" width="11.625" style="22" bestFit="1" customWidth="1"/>
    <col min="10" max="10" width="7.875" style="22" customWidth="1"/>
    <col min="11" max="12" width="11.125" style="22" customWidth="1"/>
    <col min="13" max="13" width="10.75" style="22" customWidth="1"/>
    <col min="14" max="14" width="7.5" style="22" customWidth="1"/>
    <col min="15" max="16384" width="9" style="22"/>
  </cols>
  <sheetData>
    <row r="1" spans="1:18" x14ac:dyDescent="0.15">
      <c r="A1" s="151"/>
      <c r="B1" s="151"/>
      <c r="C1" s="151"/>
      <c r="D1" s="151"/>
    </row>
    <row r="2" spans="1:18" ht="33.75" customHeight="1" x14ac:dyDescent="0.15">
      <c r="A2" s="151"/>
      <c r="B2" s="151"/>
      <c r="C2" s="151"/>
      <c r="D2" s="151"/>
    </row>
    <row r="3" spans="1:18" ht="21" x14ac:dyDescent="0.15">
      <c r="A3" s="23" t="s">
        <v>1</v>
      </c>
      <c r="C3" s="25"/>
      <c r="D3" s="25"/>
      <c r="E3" s="25"/>
      <c r="F3" s="25"/>
      <c r="M3" s="147"/>
      <c r="N3" s="147"/>
      <c r="R3" s="26"/>
    </row>
    <row r="4" spans="1:18" s="26" customFormat="1" ht="18.75" customHeight="1" x14ac:dyDescent="0.15">
      <c r="A4" s="123" t="s">
        <v>0</v>
      </c>
      <c r="B4" s="142" t="s">
        <v>30</v>
      </c>
      <c r="C4" s="145" t="s">
        <v>31</v>
      </c>
      <c r="D4" s="145"/>
      <c r="E4" s="145"/>
      <c r="F4" s="145"/>
      <c r="G4" s="119" t="s">
        <v>32</v>
      </c>
      <c r="H4" s="120"/>
      <c r="I4" s="121"/>
      <c r="J4" s="133" t="s">
        <v>33</v>
      </c>
      <c r="K4" s="119" t="s">
        <v>34</v>
      </c>
      <c r="L4" s="120"/>
      <c r="M4" s="133" t="s">
        <v>35</v>
      </c>
      <c r="N4" s="133" t="s">
        <v>36</v>
      </c>
    </row>
    <row r="5" spans="1:18" s="26" customFormat="1" ht="15.95" customHeight="1" x14ac:dyDescent="0.15">
      <c r="A5" s="140"/>
      <c r="B5" s="143"/>
      <c r="C5" s="145" t="s">
        <v>37</v>
      </c>
      <c r="D5" s="145"/>
      <c r="E5" s="145"/>
      <c r="F5" s="139" t="s">
        <v>38</v>
      </c>
      <c r="G5" s="136" t="s">
        <v>39</v>
      </c>
      <c r="H5" s="136" t="s">
        <v>40</v>
      </c>
      <c r="I5" s="136" t="s">
        <v>41</v>
      </c>
      <c r="J5" s="134"/>
      <c r="K5" s="149" t="s">
        <v>42</v>
      </c>
      <c r="L5" s="136" t="s">
        <v>43</v>
      </c>
      <c r="M5" s="134"/>
      <c r="N5" s="134"/>
    </row>
    <row r="6" spans="1:18" s="26" customFormat="1" ht="19.5" customHeight="1" x14ac:dyDescent="0.15">
      <c r="A6" s="141"/>
      <c r="B6" s="144"/>
      <c r="C6" s="27" t="s">
        <v>39</v>
      </c>
      <c r="D6" s="27" t="s">
        <v>40</v>
      </c>
      <c r="E6" s="27" t="s">
        <v>41</v>
      </c>
      <c r="F6" s="136"/>
      <c r="G6" s="136"/>
      <c r="H6" s="136"/>
      <c r="I6" s="136"/>
      <c r="J6" s="135"/>
      <c r="K6" s="150"/>
      <c r="L6" s="136"/>
      <c r="M6" s="135"/>
      <c r="N6" s="135"/>
    </row>
    <row r="7" spans="1:18" ht="15.95" customHeight="1" x14ac:dyDescent="0.15">
      <c r="A7" s="28"/>
      <c r="B7" s="29"/>
      <c r="C7" s="30" t="s">
        <v>44</v>
      </c>
      <c r="D7" s="30" t="s">
        <v>44</v>
      </c>
      <c r="E7" s="30" t="s">
        <v>44</v>
      </c>
      <c r="F7" s="30" t="s">
        <v>45</v>
      </c>
      <c r="G7" s="30" t="s">
        <v>44</v>
      </c>
      <c r="H7" s="30" t="s">
        <v>44</v>
      </c>
      <c r="I7" s="30" t="s">
        <v>44</v>
      </c>
      <c r="J7" s="30" t="s">
        <v>45</v>
      </c>
      <c r="K7" s="30" t="s">
        <v>120</v>
      </c>
      <c r="L7" s="30" t="s">
        <v>120</v>
      </c>
      <c r="M7" s="30" t="s">
        <v>46</v>
      </c>
      <c r="N7" s="31" t="s">
        <v>47</v>
      </c>
    </row>
    <row r="8" spans="1:18" s="26" customFormat="1" ht="15.95" customHeight="1" x14ac:dyDescent="0.15">
      <c r="A8" s="137" t="s">
        <v>98</v>
      </c>
      <c r="B8" s="146"/>
      <c r="C8" s="76">
        <v>17492</v>
      </c>
      <c r="D8" s="76">
        <v>2826</v>
      </c>
      <c r="E8" s="76">
        <v>20318</v>
      </c>
      <c r="F8" s="76">
        <v>182</v>
      </c>
      <c r="G8" s="76">
        <v>109029</v>
      </c>
      <c r="H8" s="76">
        <v>27337</v>
      </c>
      <c r="I8" s="76">
        <v>136366</v>
      </c>
      <c r="J8" s="76">
        <v>1671</v>
      </c>
      <c r="K8" s="76">
        <v>515370</v>
      </c>
      <c r="L8" s="76">
        <v>154511</v>
      </c>
      <c r="M8" s="76">
        <v>93552</v>
      </c>
      <c r="N8" s="77">
        <v>341</v>
      </c>
    </row>
    <row r="9" spans="1:18" s="26" customFormat="1" ht="15.95" customHeight="1" x14ac:dyDescent="0.15">
      <c r="A9" s="137" t="s">
        <v>48</v>
      </c>
      <c r="B9" s="146"/>
      <c r="C9" s="76">
        <v>18355</v>
      </c>
      <c r="D9" s="76">
        <v>2729</v>
      </c>
      <c r="E9" s="76">
        <v>21084</v>
      </c>
      <c r="F9" s="76">
        <v>200</v>
      </c>
      <c r="G9" s="76">
        <v>105339</v>
      </c>
      <c r="H9" s="76">
        <v>22651</v>
      </c>
      <c r="I9" s="76">
        <v>127990</v>
      </c>
      <c r="J9" s="76">
        <v>1906</v>
      </c>
      <c r="K9" s="76">
        <v>476423</v>
      </c>
      <c r="L9" s="76">
        <v>138297</v>
      </c>
      <c r="M9" s="76">
        <v>99499</v>
      </c>
      <c r="N9" s="77">
        <v>341</v>
      </c>
    </row>
    <row r="10" spans="1:18" s="26" customFormat="1" ht="15.95" customHeight="1" x14ac:dyDescent="0.15">
      <c r="A10" s="137" t="s">
        <v>49</v>
      </c>
      <c r="B10" s="146"/>
      <c r="C10" s="76">
        <v>18503</v>
      </c>
      <c r="D10" s="76">
        <v>3134</v>
      </c>
      <c r="E10" s="76">
        <v>21637</v>
      </c>
      <c r="F10" s="76">
        <v>203</v>
      </c>
      <c r="G10" s="76">
        <v>102053</v>
      </c>
      <c r="H10" s="76">
        <v>20643</v>
      </c>
      <c r="I10" s="76">
        <v>122696</v>
      </c>
      <c r="J10" s="76">
        <v>1920</v>
      </c>
      <c r="K10" s="76">
        <v>454053</v>
      </c>
      <c r="L10" s="76">
        <v>137232</v>
      </c>
      <c r="M10" s="76">
        <v>102581</v>
      </c>
      <c r="N10" s="77">
        <v>342</v>
      </c>
    </row>
    <row r="11" spans="1:18" s="26" customFormat="1" ht="15.95" customHeight="1" x14ac:dyDescent="0.15">
      <c r="A11" s="137" t="s">
        <v>50</v>
      </c>
      <c r="B11" s="138"/>
      <c r="C11" s="76">
        <v>18546</v>
      </c>
      <c r="D11" s="76">
        <v>3322</v>
      </c>
      <c r="E11" s="76">
        <v>21868</v>
      </c>
      <c r="F11" s="76">
        <v>239</v>
      </c>
      <c r="G11" s="76">
        <v>95939</v>
      </c>
      <c r="H11" s="76">
        <v>19577</v>
      </c>
      <c r="I11" s="76">
        <v>115516</v>
      </c>
      <c r="J11" s="76">
        <v>2058</v>
      </c>
      <c r="K11" s="67">
        <v>430480</v>
      </c>
      <c r="L11" s="76">
        <v>136723</v>
      </c>
      <c r="M11" s="67">
        <v>110179</v>
      </c>
      <c r="N11" s="77">
        <v>341</v>
      </c>
    </row>
    <row r="12" spans="1:18" s="26" customFormat="1" ht="15.95" customHeight="1" x14ac:dyDescent="0.15">
      <c r="A12" s="137" t="s">
        <v>79</v>
      </c>
      <c r="B12" s="138"/>
      <c r="C12" s="76">
        <v>20133</v>
      </c>
      <c r="D12" s="76">
        <v>3242</v>
      </c>
      <c r="E12" s="76">
        <v>23375</v>
      </c>
      <c r="F12" s="76">
        <v>254</v>
      </c>
      <c r="G12" s="76">
        <v>92565</v>
      </c>
      <c r="H12" s="76">
        <v>19399</v>
      </c>
      <c r="I12" s="76">
        <v>111964</v>
      </c>
      <c r="J12" s="76">
        <v>2114</v>
      </c>
      <c r="K12" s="67">
        <v>413915</v>
      </c>
      <c r="L12" s="76">
        <v>135398</v>
      </c>
      <c r="M12" s="67">
        <v>115701</v>
      </c>
      <c r="N12" s="77">
        <v>340</v>
      </c>
    </row>
    <row r="13" spans="1:18" s="26" customFormat="1" ht="15.95" customHeight="1" x14ac:dyDescent="0.15">
      <c r="A13" s="137" t="s">
        <v>83</v>
      </c>
      <c r="B13" s="152"/>
      <c r="C13" s="76">
        <v>20152</v>
      </c>
      <c r="D13" s="76">
        <v>3214</v>
      </c>
      <c r="E13" s="76">
        <v>23366</v>
      </c>
      <c r="F13" s="76">
        <v>112</v>
      </c>
      <c r="G13" s="76">
        <v>87524</v>
      </c>
      <c r="H13" s="76">
        <v>20255</v>
      </c>
      <c r="I13" s="76">
        <v>107779</v>
      </c>
      <c r="J13" s="76">
        <v>2092</v>
      </c>
      <c r="K13" s="67">
        <v>399380</v>
      </c>
      <c r="L13" s="76">
        <v>131852</v>
      </c>
      <c r="M13" s="67">
        <v>128913</v>
      </c>
      <c r="N13" s="77">
        <v>342</v>
      </c>
    </row>
    <row r="14" spans="1:18" s="26" customFormat="1" ht="15.95" customHeight="1" x14ac:dyDescent="0.15">
      <c r="A14" s="137" t="s">
        <v>87</v>
      </c>
      <c r="B14" s="138"/>
      <c r="C14" s="76">
        <v>17585</v>
      </c>
      <c r="D14" s="76">
        <v>2944</v>
      </c>
      <c r="E14" s="76">
        <f>SUM(C14:D14)</f>
        <v>20529</v>
      </c>
      <c r="F14" s="76">
        <v>94</v>
      </c>
      <c r="G14" s="76">
        <v>76204</v>
      </c>
      <c r="H14" s="76">
        <v>19776</v>
      </c>
      <c r="I14" s="76">
        <f>SUM(G14:H14)</f>
        <v>95980</v>
      </c>
      <c r="J14" s="76">
        <v>2213</v>
      </c>
      <c r="K14" s="67">
        <v>354255</v>
      </c>
      <c r="L14" s="76">
        <v>119411</v>
      </c>
      <c r="M14" s="67">
        <v>130845</v>
      </c>
      <c r="N14" s="77">
        <v>316</v>
      </c>
    </row>
    <row r="15" spans="1:18" s="26" customFormat="1" ht="15.95" customHeight="1" x14ac:dyDescent="0.15">
      <c r="A15" s="137" t="s">
        <v>110</v>
      </c>
      <c r="B15" s="138"/>
      <c r="C15" s="76">
        <v>16555</v>
      </c>
      <c r="D15" s="76">
        <v>2584</v>
      </c>
      <c r="E15" s="76">
        <f>SUM(C15:D15)</f>
        <v>19139</v>
      </c>
      <c r="F15" s="76">
        <v>240</v>
      </c>
      <c r="G15" s="76">
        <v>58945</v>
      </c>
      <c r="H15" s="76">
        <v>13119</v>
      </c>
      <c r="I15" s="76">
        <f>SUM(G15:H15)</f>
        <v>72064</v>
      </c>
      <c r="J15" s="76">
        <v>1947</v>
      </c>
      <c r="K15" s="67">
        <v>274343</v>
      </c>
      <c r="L15" s="76">
        <v>87111</v>
      </c>
      <c r="M15" s="67">
        <v>133749</v>
      </c>
      <c r="N15" s="77">
        <v>283</v>
      </c>
    </row>
    <row r="16" spans="1:18" s="26" customFormat="1" ht="15.95" customHeight="1" x14ac:dyDescent="0.15">
      <c r="A16" s="137" t="s">
        <v>109</v>
      </c>
      <c r="B16" s="138"/>
      <c r="C16" s="80">
        <v>18203</v>
      </c>
      <c r="D16" s="80">
        <v>3089</v>
      </c>
      <c r="E16" s="80">
        <f>SUM(C16:D16)</f>
        <v>21292</v>
      </c>
      <c r="F16" s="80">
        <v>271</v>
      </c>
      <c r="G16" s="80">
        <v>69425</v>
      </c>
      <c r="H16" s="80">
        <v>14369</v>
      </c>
      <c r="I16" s="80">
        <f>SUM(G16:H16)</f>
        <v>83794</v>
      </c>
      <c r="J16" s="80">
        <v>2600</v>
      </c>
      <c r="K16" s="32">
        <v>329304</v>
      </c>
      <c r="L16" s="80">
        <v>107524</v>
      </c>
      <c r="M16" s="32">
        <v>157044</v>
      </c>
      <c r="N16" s="81">
        <v>302</v>
      </c>
    </row>
    <row r="17" spans="1:14" s="83" customFormat="1" ht="15.95" customHeight="1" x14ac:dyDescent="0.15">
      <c r="A17" s="137" t="s">
        <v>114</v>
      </c>
      <c r="B17" s="138"/>
      <c r="C17" s="80">
        <v>17303</v>
      </c>
      <c r="D17" s="80">
        <v>3356</v>
      </c>
      <c r="E17" s="80">
        <f>SUM(C17:D17)</f>
        <v>20659</v>
      </c>
      <c r="F17" s="80">
        <v>276</v>
      </c>
      <c r="G17" s="80">
        <v>64378</v>
      </c>
      <c r="H17" s="80">
        <v>13419</v>
      </c>
      <c r="I17" s="80">
        <f>SUM(G17:H17)</f>
        <v>77797</v>
      </c>
      <c r="J17" s="80">
        <v>2717</v>
      </c>
      <c r="K17" s="32">
        <v>298245</v>
      </c>
      <c r="L17" s="80">
        <v>96518</v>
      </c>
      <c r="M17" s="32">
        <v>150262</v>
      </c>
      <c r="N17" s="81">
        <v>301</v>
      </c>
    </row>
    <row r="18" spans="1:14" s="26" customFormat="1" ht="15.95" customHeight="1" x14ac:dyDescent="0.15">
      <c r="A18" s="33"/>
      <c r="B18" s="29"/>
      <c r="C18" s="25" t="s">
        <v>51</v>
      </c>
      <c r="D18" s="25"/>
      <c r="E18" s="34"/>
      <c r="F18" s="34"/>
      <c r="G18" s="34"/>
      <c r="H18" s="34"/>
      <c r="I18" s="34"/>
      <c r="J18" s="34"/>
      <c r="K18" s="32"/>
      <c r="L18" s="34"/>
      <c r="M18" s="32"/>
      <c r="N18" s="35"/>
    </row>
    <row r="19" spans="1:14" s="26" customFormat="1" ht="15.95" customHeight="1" x14ac:dyDescent="0.15">
      <c r="A19" s="92" t="s">
        <v>106</v>
      </c>
      <c r="B19" s="29" t="s">
        <v>52</v>
      </c>
      <c r="C19" s="93">
        <v>59</v>
      </c>
      <c r="D19" s="93">
        <v>16</v>
      </c>
      <c r="E19" s="80">
        <f>C19+D19</f>
        <v>75</v>
      </c>
      <c r="F19" s="80">
        <v>5</v>
      </c>
      <c r="G19" s="93">
        <v>5540</v>
      </c>
      <c r="H19" s="93">
        <v>1125</v>
      </c>
      <c r="I19" s="93">
        <f>SUM(G19:H19)</f>
        <v>6665</v>
      </c>
      <c r="J19" s="93">
        <v>211</v>
      </c>
      <c r="K19" s="80">
        <v>25400</v>
      </c>
      <c r="L19" s="93">
        <v>7703</v>
      </c>
      <c r="M19" s="80">
        <v>12157</v>
      </c>
      <c r="N19" s="94">
        <v>26</v>
      </c>
    </row>
    <row r="20" spans="1:14" s="26" customFormat="1" ht="15.95" customHeight="1" x14ac:dyDescent="0.15">
      <c r="A20" s="33"/>
      <c r="B20" s="29" t="s">
        <v>53</v>
      </c>
      <c r="C20" s="95">
        <v>98</v>
      </c>
      <c r="D20" s="95">
        <v>19</v>
      </c>
      <c r="E20" s="80">
        <f t="shared" ref="E20:E30" si="0">C20+D20</f>
        <v>117</v>
      </c>
      <c r="F20" s="95">
        <v>0</v>
      </c>
      <c r="G20" s="93">
        <v>5636</v>
      </c>
      <c r="H20" s="93">
        <v>1097</v>
      </c>
      <c r="I20" s="93">
        <f t="shared" ref="I20:I30" si="1">SUM(G20:H20)</f>
        <v>6733</v>
      </c>
      <c r="J20" s="93">
        <v>302</v>
      </c>
      <c r="K20" s="80">
        <v>25862</v>
      </c>
      <c r="L20" s="93">
        <v>8168</v>
      </c>
      <c r="M20" s="80">
        <v>13298</v>
      </c>
      <c r="N20" s="94">
        <v>26</v>
      </c>
    </row>
    <row r="21" spans="1:14" s="26" customFormat="1" ht="15.95" customHeight="1" x14ac:dyDescent="0.15">
      <c r="A21" s="33"/>
      <c r="B21" s="29" t="s">
        <v>54</v>
      </c>
      <c r="C21" s="95">
        <v>73</v>
      </c>
      <c r="D21" s="95">
        <v>852</v>
      </c>
      <c r="E21" s="80">
        <f t="shared" si="0"/>
        <v>925</v>
      </c>
      <c r="F21" s="95">
        <v>2</v>
      </c>
      <c r="G21" s="93">
        <v>5616</v>
      </c>
      <c r="H21" s="93">
        <v>1067</v>
      </c>
      <c r="I21" s="93">
        <f t="shared" si="1"/>
        <v>6683</v>
      </c>
      <c r="J21" s="93">
        <v>228</v>
      </c>
      <c r="K21" s="80">
        <v>25126</v>
      </c>
      <c r="L21" s="93">
        <v>7966</v>
      </c>
      <c r="M21" s="80">
        <v>13057</v>
      </c>
      <c r="N21" s="94">
        <v>26</v>
      </c>
    </row>
    <row r="22" spans="1:14" s="26" customFormat="1" ht="15.95" customHeight="1" x14ac:dyDescent="0.15">
      <c r="A22" s="33"/>
      <c r="B22" s="29" t="s">
        <v>55</v>
      </c>
      <c r="C22" s="95">
        <v>76</v>
      </c>
      <c r="D22" s="95">
        <v>42</v>
      </c>
      <c r="E22" s="80">
        <f t="shared" si="0"/>
        <v>118</v>
      </c>
      <c r="F22" s="95">
        <v>2</v>
      </c>
      <c r="G22" s="93">
        <v>5817</v>
      </c>
      <c r="H22" s="93">
        <v>1565</v>
      </c>
      <c r="I22" s="93">
        <f t="shared" si="1"/>
        <v>7382</v>
      </c>
      <c r="J22" s="93">
        <v>207</v>
      </c>
      <c r="K22" s="80">
        <v>28097</v>
      </c>
      <c r="L22" s="93">
        <v>10366</v>
      </c>
      <c r="M22" s="80">
        <v>13214</v>
      </c>
      <c r="N22" s="94">
        <v>27</v>
      </c>
    </row>
    <row r="23" spans="1:14" s="26" customFormat="1" ht="15.95" customHeight="1" x14ac:dyDescent="0.15">
      <c r="A23" s="33"/>
      <c r="B23" s="29" t="s">
        <v>56</v>
      </c>
      <c r="C23" s="95">
        <v>61</v>
      </c>
      <c r="D23" s="95">
        <v>20</v>
      </c>
      <c r="E23" s="80">
        <f t="shared" si="0"/>
        <v>81</v>
      </c>
      <c r="F23" s="95">
        <v>0</v>
      </c>
      <c r="G23" s="93">
        <v>5714</v>
      </c>
      <c r="H23" s="93">
        <v>1456</v>
      </c>
      <c r="I23" s="93">
        <f t="shared" si="1"/>
        <v>7170</v>
      </c>
      <c r="J23" s="93">
        <v>245</v>
      </c>
      <c r="K23" s="80">
        <v>27346</v>
      </c>
      <c r="L23" s="93">
        <v>9655</v>
      </c>
      <c r="M23" s="80">
        <v>13207</v>
      </c>
      <c r="N23" s="94">
        <v>26</v>
      </c>
    </row>
    <row r="24" spans="1:14" s="26" customFormat="1" ht="15.95" customHeight="1" x14ac:dyDescent="0.15">
      <c r="A24" s="33"/>
      <c r="B24" s="29" t="s">
        <v>57</v>
      </c>
      <c r="C24" s="95">
        <v>52</v>
      </c>
      <c r="D24" s="95">
        <v>10</v>
      </c>
      <c r="E24" s="80">
        <f t="shared" si="0"/>
        <v>62</v>
      </c>
      <c r="F24" s="95">
        <v>1</v>
      </c>
      <c r="G24" s="93">
        <v>5492</v>
      </c>
      <c r="H24" s="93">
        <v>1058</v>
      </c>
      <c r="I24" s="93">
        <f t="shared" si="1"/>
        <v>6550</v>
      </c>
      <c r="J24" s="93">
        <v>212</v>
      </c>
      <c r="K24" s="80">
        <v>24892</v>
      </c>
      <c r="L24" s="93">
        <v>7806</v>
      </c>
      <c r="M24" s="80">
        <v>12861</v>
      </c>
      <c r="N24" s="94">
        <v>26</v>
      </c>
    </row>
    <row r="25" spans="1:14" s="26" customFormat="1" ht="15.95" customHeight="1" x14ac:dyDescent="0.15">
      <c r="A25" s="33"/>
      <c r="B25" s="29" t="s">
        <v>58</v>
      </c>
      <c r="C25" s="95">
        <v>59</v>
      </c>
      <c r="D25" s="95">
        <v>8</v>
      </c>
      <c r="E25" s="80">
        <f t="shared" si="0"/>
        <v>67</v>
      </c>
      <c r="F25" s="95">
        <v>0</v>
      </c>
      <c r="G25" s="93">
        <v>5481</v>
      </c>
      <c r="H25" s="93">
        <v>1079</v>
      </c>
      <c r="I25" s="93">
        <f t="shared" si="1"/>
        <v>6560</v>
      </c>
      <c r="J25" s="93">
        <v>293</v>
      </c>
      <c r="K25" s="80">
        <v>25106</v>
      </c>
      <c r="L25" s="93">
        <v>8200</v>
      </c>
      <c r="M25" s="80">
        <v>12723</v>
      </c>
      <c r="N25" s="94">
        <v>27</v>
      </c>
    </row>
    <row r="26" spans="1:14" s="26" customFormat="1" ht="15.95" customHeight="1" x14ac:dyDescent="0.15">
      <c r="A26" s="33"/>
      <c r="B26" s="29" t="s">
        <v>59</v>
      </c>
      <c r="C26" s="95">
        <v>51</v>
      </c>
      <c r="D26" s="95">
        <v>15</v>
      </c>
      <c r="E26" s="80">
        <f t="shared" si="0"/>
        <v>66</v>
      </c>
      <c r="F26" s="95">
        <v>0</v>
      </c>
      <c r="G26" s="93">
        <v>5181</v>
      </c>
      <c r="H26" s="93">
        <v>1005</v>
      </c>
      <c r="I26" s="93">
        <f t="shared" si="1"/>
        <v>6186</v>
      </c>
      <c r="J26" s="93">
        <v>247</v>
      </c>
      <c r="K26" s="80">
        <v>23787</v>
      </c>
      <c r="L26" s="93">
        <v>7666</v>
      </c>
      <c r="M26" s="80">
        <v>12304</v>
      </c>
      <c r="N26" s="94">
        <v>25</v>
      </c>
    </row>
    <row r="27" spans="1:14" s="26" customFormat="1" ht="15.95" customHeight="1" x14ac:dyDescent="0.15">
      <c r="A27" s="33"/>
      <c r="B27" s="29" t="s">
        <v>60</v>
      </c>
      <c r="C27" s="95">
        <v>44</v>
      </c>
      <c r="D27" s="95">
        <v>13</v>
      </c>
      <c r="E27" s="80">
        <f t="shared" si="0"/>
        <v>57</v>
      </c>
      <c r="F27" s="95">
        <v>0</v>
      </c>
      <c r="G27" s="93">
        <v>4774</v>
      </c>
      <c r="H27" s="93">
        <v>1048</v>
      </c>
      <c r="I27" s="93">
        <f t="shared" si="1"/>
        <v>5822</v>
      </c>
      <c r="J27" s="93">
        <v>169</v>
      </c>
      <c r="K27" s="80">
        <v>23002</v>
      </c>
      <c r="L27" s="93">
        <v>7612</v>
      </c>
      <c r="M27" s="80">
        <v>11130</v>
      </c>
      <c r="N27" s="94">
        <v>24</v>
      </c>
    </row>
    <row r="28" spans="1:14" s="26" customFormat="1" ht="15.95" customHeight="1" x14ac:dyDescent="0.15">
      <c r="A28" s="41" t="s">
        <v>115</v>
      </c>
      <c r="B28" s="29" t="s">
        <v>61</v>
      </c>
      <c r="C28" s="95">
        <v>50</v>
      </c>
      <c r="D28" s="80">
        <v>9</v>
      </c>
      <c r="E28" s="80">
        <f t="shared" si="0"/>
        <v>59</v>
      </c>
      <c r="F28" s="95">
        <v>1</v>
      </c>
      <c r="G28" s="93">
        <v>5239</v>
      </c>
      <c r="H28" s="93">
        <v>1043</v>
      </c>
      <c r="I28" s="93">
        <f t="shared" si="1"/>
        <v>6282</v>
      </c>
      <c r="J28" s="93">
        <v>272</v>
      </c>
      <c r="K28" s="80">
        <v>24723</v>
      </c>
      <c r="L28" s="93">
        <v>7684</v>
      </c>
      <c r="M28" s="80">
        <v>13049</v>
      </c>
      <c r="N28" s="94">
        <v>24</v>
      </c>
    </row>
    <row r="29" spans="1:14" s="26" customFormat="1" ht="15.95" customHeight="1" x14ac:dyDescent="0.15">
      <c r="A29" s="33"/>
      <c r="B29" s="29" t="s">
        <v>62</v>
      </c>
      <c r="C29" s="95">
        <v>42</v>
      </c>
      <c r="D29" s="95">
        <v>11</v>
      </c>
      <c r="E29" s="80">
        <f t="shared" si="0"/>
        <v>53</v>
      </c>
      <c r="F29" s="95">
        <v>0</v>
      </c>
      <c r="G29" s="93">
        <v>4464</v>
      </c>
      <c r="H29" s="93">
        <v>860</v>
      </c>
      <c r="I29" s="93">
        <f t="shared" si="1"/>
        <v>5324</v>
      </c>
      <c r="J29" s="93">
        <v>194</v>
      </c>
      <c r="K29" s="80">
        <v>20608</v>
      </c>
      <c r="L29" s="93">
        <v>6344</v>
      </c>
      <c r="M29" s="80">
        <v>11304</v>
      </c>
      <c r="N29" s="94">
        <v>19</v>
      </c>
    </row>
    <row r="30" spans="1:14" s="26" customFormat="1" ht="15.95" customHeight="1" x14ac:dyDescent="0.15">
      <c r="A30" s="33"/>
      <c r="B30" s="29" t="s">
        <v>63</v>
      </c>
      <c r="C30" s="95">
        <v>39</v>
      </c>
      <c r="D30" s="95">
        <v>15</v>
      </c>
      <c r="E30" s="80">
        <f t="shared" si="0"/>
        <v>54</v>
      </c>
      <c r="F30" s="95">
        <v>1</v>
      </c>
      <c r="G30" s="93">
        <v>5424</v>
      </c>
      <c r="H30" s="93">
        <v>1016</v>
      </c>
      <c r="I30" s="93">
        <f t="shared" si="1"/>
        <v>6440</v>
      </c>
      <c r="J30" s="93">
        <v>137</v>
      </c>
      <c r="K30" s="80">
        <v>24296</v>
      </c>
      <c r="L30" s="93">
        <v>7348</v>
      </c>
      <c r="M30" s="80">
        <v>11958</v>
      </c>
      <c r="N30" s="94">
        <v>25</v>
      </c>
    </row>
    <row r="31" spans="1:14" s="26" customFormat="1" ht="15.95" customHeight="1" x14ac:dyDescent="0.15">
      <c r="A31" s="141" t="s">
        <v>64</v>
      </c>
      <c r="B31" s="148"/>
      <c r="C31" s="96">
        <f>IF(ISERROR(SUM(C19:C30)/$N$17),"",(SUM(C19:C30)/$N$17))</f>
        <v>2.3388704318936879</v>
      </c>
      <c r="D31" s="96">
        <f>IF(ISERROR(SUM(D19:D30)/$N$17),"",(SUM(D19:D30)/$N$17))</f>
        <v>3.4219269102990033</v>
      </c>
      <c r="E31" s="96">
        <f>IF(ISERROR(SUM(E19:E30)/$N$17),"",(SUM(E19:E30)/$N$17))</f>
        <v>5.7607973421926912</v>
      </c>
      <c r="F31" s="96">
        <f>IF(ISERROR(SUM(F19:F30)/$N$17),"",(SUM(F19:F30)/$N$17))</f>
        <v>3.9867109634551492E-2</v>
      </c>
      <c r="G31" s="97">
        <f>G17/N17</f>
        <v>213.88039867109634</v>
      </c>
      <c r="H31" s="97">
        <f>H17/N17</f>
        <v>44.581395348837212</v>
      </c>
      <c r="I31" s="97">
        <f>I17/N17</f>
        <v>258.46179401993356</v>
      </c>
      <c r="J31" s="96">
        <f>J17/N17</f>
        <v>9.0265780730897003</v>
      </c>
      <c r="K31" s="97">
        <f>K17/N17</f>
        <v>990.84717607973425</v>
      </c>
      <c r="L31" s="97">
        <f>L17/N17</f>
        <v>320.65780730897012</v>
      </c>
      <c r="M31" s="97">
        <f>M17/N17</f>
        <v>499.2093023255814</v>
      </c>
      <c r="N31" s="98" t="s">
        <v>89</v>
      </c>
    </row>
    <row r="32" spans="1:14" ht="15.95" customHeight="1" x14ac:dyDescent="0.15">
      <c r="A32" s="84" t="s">
        <v>128</v>
      </c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15.95" customHeight="1" x14ac:dyDescent="0.15">
      <c r="A33" s="22" t="s">
        <v>130</v>
      </c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25">
      <c r="A34" s="154" t="s">
        <v>129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</row>
    <row r="35" spans="1:14" ht="15.95" customHeight="1" x14ac:dyDescent="0.25">
      <c r="A35" s="19" t="s">
        <v>102</v>
      </c>
      <c r="B35" s="38"/>
      <c r="C35" s="34"/>
      <c r="D35" s="25"/>
      <c r="E35" s="25"/>
      <c r="F35" s="25"/>
      <c r="G35" s="25"/>
      <c r="H35" s="25"/>
      <c r="I35" s="25"/>
      <c r="J35" s="39"/>
      <c r="K35" s="39"/>
      <c r="L35" s="39"/>
      <c r="M35" s="39"/>
      <c r="N35" s="39"/>
    </row>
    <row r="36" spans="1:14" ht="15.95" customHeight="1" x14ac:dyDescent="0.15">
      <c r="C36" s="40"/>
      <c r="F36" s="40"/>
      <c r="M36" s="40"/>
    </row>
    <row r="37" spans="1:14" ht="15.95" customHeight="1" x14ac:dyDescent="0.15">
      <c r="C37" s="34"/>
      <c r="D37" s="25"/>
      <c r="E37" s="25"/>
      <c r="F37" s="25"/>
    </row>
    <row r="38" spans="1:14" ht="21.75" customHeight="1" x14ac:dyDescent="0.15">
      <c r="A38" s="23" t="s">
        <v>13</v>
      </c>
      <c r="C38" s="25"/>
      <c r="D38" s="25"/>
      <c r="E38" s="25"/>
      <c r="F38" s="25"/>
      <c r="M38" s="147"/>
      <c r="N38" s="147"/>
    </row>
    <row r="39" spans="1:14" s="26" customFormat="1" ht="18" customHeight="1" x14ac:dyDescent="0.15">
      <c r="A39" s="123" t="s">
        <v>0</v>
      </c>
      <c r="B39" s="142" t="s">
        <v>30</v>
      </c>
      <c r="C39" s="145" t="s">
        <v>31</v>
      </c>
      <c r="D39" s="145"/>
      <c r="E39" s="145"/>
      <c r="F39" s="145"/>
      <c r="G39" s="119" t="s">
        <v>32</v>
      </c>
      <c r="H39" s="120"/>
      <c r="I39" s="121"/>
      <c r="J39" s="133" t="s">
        <v>33</v>
      </c>
      <c r="K39" s="119" t="s">
        <v>34</v>
      </c>
      <c r="L39" s="120"/>
      <c r="M39" s="133" t="s">
        <v>35</v>
      </c>
      <c r="N39" s="133" t="s">
        <v>36</v>
      </c>
    </row>
    <row r="40" spans="1:14" s="26" customFormat="1" ht="15.95" customHeight="1" x14ac:dyDescent="0.15">
      <c r="A40" s="140"/>
      <c r="B40" s="143"/>
      <c r="C40" s="145" t="s">
        <v>37</v>
      </c>
      <c r="D40" s="145"/>
      <c r="E40" s="145"/>
      <c r="F40" s="139" t="s">
        <v>38</v>
      </c>
      <c r="G40" s="136" t="s">
        <v>39</v>
      </c>
      <c r="H40" s="136" t="s">
        <v>40</v>
      </c>
      <c r="I40" s="136" t="s">
        <v>41</v>
      </c>
      <c r="J40" s="134"/>
      <c r="K40" s="149" t="s">
        <v>42</v>
      </c>
      <c r="L40" s="136" t="s">
        <v>43</v>
      </c>
      <c r="M40" s="134"/>
      <c r="N40" s="134"/>
    </row>
    <row r="41" spans="1:14" s="26" customFormat="1" ht="19.5" customHeight="1" x14ac:dyDescent="0.15">
      <c r="A41" s="141"/>
      <c r="B41" s="144"/>
      <c r="C41" s="27" t="s">
        <v>39</v>
      </c>
      <c r="D41" s="27" t="s">
        <v>40</v>
      </c>
      <c r="E41" s="27" t="s">
        <v>41</v>
      </c>
      <c r="F41" s="136"/>
      <c r="G41" s="136"/>
      <c r="H41" s="136"/>
      <c r="I41" s="136"/>
      <c r="J41" s="135"/>
      <c r="K41" s="150"/>
      <c r="L41" s="136"/>
      <c r="M41" s="135"/>
      <c r="N41" s="135"/>
    </row>
    <row r="42" spans="1:14" ht="15.95" customHeight="1" x14ac:dyDescent="0.15">
      <c r="A42" s="41"/>
      <c r="B42" s="29"/>
      <c r="C42" s="42" t="s">
        <v>44</v>
      </c>
      <c r="D42" s="42" t="s">
        <v>44</v>
      </c>
      <c r="E42" s="42" t="s">
        <v>44</v>
      </c>
      <c r="F42" s="42" t="s">
        <v>45</v>
      </c>
      <c r="G42" s="42" t="s">
        <v>44</v>
      </c>
      <c r="H42" s="42" t="s">
        <v>44</v>
      </c>
      <c r="I42" s="43" t="s">
        <v>44</v>
      </c>
      <c r="J42" s="42" t="s">
        <v>45</v>
      </c>
      <c r="K42" s="74" t="s">
        <v>120</v>
      </c>
      <c r="L42" s="74" t="s">
        <v>120</v>
      </c>
      <c r="M42" s="42" t="s">
        <v>46</v>
      </c>
      <c r="N42" s="44" t="s">
        <v>47</v>
      </c>
    </row>
    <row r="43" spans="1:14" s="26" customFormat="1" ht="15.95" customHeight="1" x14ac:dyDescent="0.15">
      <c r="A43" s="137" t="s">
        <v>99</v>
      </c>
      <c r="B43" s="138"/>
      <c r="C43" s="67">
        <v>42558</v>
      </c>
      <c r="D43" s="67">
        <v>5581</v>
      </c>
      <c r="E43" s="67">
        <v>48139</v>
      </c>
      <c r="F43" s="67">
        <v>78</v>
      </c>
      <c r="G43" s="67">
        <v>174434</v>
      </c>
      <c r="H43" s="67">
        <v>36805</v>
      </c>
      <c r="I43" s="32">
        <v>211239</v>
      </c>
      <c r="J43" s="67">
        <v>815</v>
      </c>
      <c r="K43" s="67">
        <v>838834</v>
      </c>
      <c r="L43" s="67">
        <v>268016</v>
      </c>
      <c r="M43" s="67">
        <v>43738</v>
      </c>
      <c r="N43" s="68">
        <v>342</v>
      </c>
    </row>
    <row r="44" spans="1:14" s="26" customFormat="1" ht="15.95" customHeight="1" x14ac:dyDescent="0.15">
      <c r="A44" s="137" t="s">
        <v>65</v>
      </c>
      <c r="B44" s="138"/>
      <c r="C44" s="67">
        <v>40793</v>
      </c>
      <c r="D44" s="67">
        <v>5410</v>
      </c>
      <c r="E44" s="67">
        <v>46203</v>
      </c>
      <c r="F44" s="67">
        <v>76</v>
      </c>
      <c r="G44" s="67">
        <v>166485</v>
      </c>
      <c r="H44" s="67">
        <v>32904</v>
      </c>
      <c r="I44" s="67">
        <v>199389</v>
      </c>
      <c r="J44" s="67">
        <v>1088</v>
      </c>
      <c r="K44" s="67">
        <v>782619</v>
      </c>
      <c r="L44" s="67">
        <v>249509</v>
      </c>
      <c r="M44" s="67">
        <v>42369</v>
      </c>
      <c r="N44" s="68">
        <v>342</v>
      </c>
    </row>
    <row r="45" spans="1:14" s="26" customFormat="1" ht="15.95" customHeight="1" x14ac:dyDescent="0.15">
      <c r="A45" s="137" t="s">
        <v>66</v>
      </c>
      <c r="B45" s="138"/>
      <c r="C45" s="67">
        <v>37468</v>
      </c>
      <c r="D45" s="67">
        <v>6223</v>
      </c>
      <c r="E45" s="67">
        <v>43691</v>
      </c>
      <c r="F45" s="67">
        <v>79</v>
      </c>
      <c r="G45" s="67">
        <v>163093</v>
      </c>
      <c r="H45" s="67">
        <v>32628</v>
      </c>
      <c r="I45" s="67">
        <v>195721</v>
      </c>
      <c r="J45" s="67">
        <v>1173</v>
      </c>
      <c r="K45" s="67">
        <v>770717</v>
      </c>
      <c r="L45" s="67">
        <v>257720</v>
      </c>
      <c r="M45" s="67">
        <v>40243</v>
      </c>
      <c r="N45" s="68">
        <v>343</v>
      </c>
    </row>
    <row r="46" spans="1:14" s="26" customFormat="1" ht="15.95" customHeight="1" x14ac:dyDescent="0.15">
      <c r="A46" s="137" t="s">
        <v>50</v>
      </c>
      <c r="B46" s="138"/>
      <c r="C46" s="67">
        <v>36158</v>
      </c>
      <c r="D46" s="67">
        <v>5822</v>
      </c>
      <c r="E46" s="67">
        <f>SUM(C46:D46)</f>
        <v>41980</v>
      </c>
      <c r="F46" s="67">
        <v>84</v>
      </c>
      <c r="G46" s="67">
        <v>157432</v>
      </c>
      <c r="H46" s="67">
        <v>32149</v>
      </c>
      <c r="I46" s="67">
        <f>SUM(G46:H46)</f>
        <v>189581</v>
      </c>
      <c r="J46" s="67">
        <v>1670</v>
      </c>
      <c r="K46" s="67">
        <v>743373</v>
      </c>
      <c r="L46" s="67">
        <v>259102</v>
      </c>
      <c r="M46" s="67">
        <v>38516</v>
      </c>
      <c r="N46" s="68">
        <v>342</v>
      </c>
    </row>
    <row r="47" spans="1:14" s="26" customFormat="1" ht="15.95" customHeight="1" x14ac:dyDescent="0.15">
      <c r="A47" s="137" t="s">
        <v>84</v>
      </c>
      <c r="B47" s="138"/>
      <c r="C47" s="67">
        <v>38827</v>
      </c>
      <c r="D47" s="67">
        <v>5787</v>
      </c>
      <c r="E47" s="67">
        <v>44614</v>
      </c>
      <c r="F47" s="67">
        <v>89</v>
      </c>
      <c r="G47" s="67">
        <v>150380</v>
      </c>
      <c r="H47" s="67">
        <v>31018</v>
      </c>
      <c r="I47" s="67">
        <v>181398</v>
      </c>
      <c r="J47" s="67">
        <v>1378</v>
      </c>
      <c r="K47" s="67">
        <v>696997</v>
      </c>
      <c r="L47" s="67">
        <v>248561</v>
      </c>
      <c r="M47" s="67">
        <v>37249</v>
      </c>
      <c r="N47" s="68">
        <v>340</v>
      </c>
    </row>
    <row r="48" spans="1:14" s="26" customFormat="1" ht="15.95" customHeight="1" x14ac:dyDescent="0.15">
      <c r="A48" s="137" t="s">
        <v>86</v>
      </c>
      <c r="B48" s="152"/>
      <c r="C48" s="67">
        <v>38110</v>
      </c>
      <c r="D48" s="67">
        <v>5886</v>
      </c>
      <c r="E48" s="67">
        <v>43996</v>
      </c>
      <c r="F48" s="67">
        <v>86</v>
      </c>
      <c r="G48" s="67">
        <v>147116</v>
      </c>
      <c r="H48" s="67">
        <v>33251</v>
      </c>
      <c r="I48" s="67">
        <v>180367</v>
      </c>
      <c r="J48" s="67">
        <v>1638</v>
      </c>
      <c r="K48" s="67">
        <v>689856</v>
      </c>
      <c r="L48" s="67">
        <v>249255</v>
      </c>
      <c r="M48" s="67">
        <v>37167</v>
      </c>
      <c r="N48" s="68">
        <v>342</v>
      </c>
    </row>
    <row r="49" spans="1:14" s="26" customFormat="1" ht="15.95" customHeight="1" x14ac:dyDescent="0.15">
      <c r="A49" s="137" t="s">
        <v>91</v>
      </c>
      <c r="B49" s="138"/>
      <c r="C49" s="76">
        <v>33116</v>
      </c>
      <c r="D49" s="76">
        <v>5809</v>
      </c>
      <c r="E49" s="67">
        <f>SUM(C49:D49)</f>
        <v>38925</v>
      </c>
      <c r="F49" s="76">
        <v>81</v>
      </c>
      <c r="G49" s="76">
        <v>132632</v>
      </c>
      <c r="H49" s="76">
        <v>36790</v>
      </c>
      <c r="I49" s="67">
        <f>SUM(G49:H49)</f>
        <v>169422</v>
      </c>
      <c r="J49" s="76">
        <v>1395</v>
      </c>
      <c r="K49" s="67">
        <v>642630</v>
      </c>
      <c r="L49" s="76">
        <v>240442</v>
      </c>
      <c r="M49" s="67">
        <v>36501</v>
      </c>
      <c r="N49" s="77">
        <v>316</v>
      </c>
    </row>
    <row r="50" spans="1:14" s="26" customFormat="1" ht="15.95" customHeight="1" x14ac:dyDescent="0.15">
      <c r="A50" s="137" t="s">
        <v>92</v>
      </c>
      <c r="B50" s="138"/>
      <c r="C50" s="76">
        <v>31391</v>
      </c>
      <c r="D50" s="76">
        <v>5364</v>
      </c>
      <c r="E50" s="67">
        <f>SUM(C50:D50)</f>
        <v>36755</v>
      </c>
      <c r="F50" s="76">
        <v>79</v>
      </c>
      <c r="G50" s="76">
        <v>106654</v>
      </c>
      <c r="H50" s="76">
        <v>25134</v>
      </c>
      <c r="I50" s="67">
        <f>SUM(G50:H50)</f>
        <v>131788</v>
      </c>
      <c r="J50" s="76">
        <v>1073</v>
      </c>
      <c r="K50" s="67">
        <v>516679</v>
      </c>
      <c r="L50" s="76">
        <v>183881</v>
      </c>
      <c r="M50" s="67">
        <v>29143</v>
      </c>
      <c r="N50" s="77">
        <v>283</v>
      </c>
    </row>
    <row r="51" spans="1:14" s="26" customFormat="1" ht="15.95" customHeight="1" x14ac:dyDescent="0.15">
      <c r="A51" s="137" t="s">
        <v>104</v>
      </c>
      <c r="B51" s="138"/>
      <c r="C51" s="80">
        <v>33455</v>
      </c>
      <c r="D51" s="80">
        <v>4963</v>
      </c>
      <c r="E51" s="32">
        <f>SUM(C51:D51)</f>
        <v>38418</v>
      </c>
      <c r="F51" s="80">
        <v>83</v>
      </c>
      <c r="G51" s="80">
        <v>126055</v>
      </c>
      <c r="H51" s="80">
        <v>32411</v>
      </c>
      <c r="I51" s="32">
        <f>SUM(G51:H51)</f>
        <v>158466</v>
      </c>
      <c r="J51" s="80">
        <v>1240</v>
      </c>
      <c r="K51" s="32">
        <v>627159</v>
      </c>
      <c r="L51" s="80">
        <v>237055</v>
      </c>
      <c r="M51" s="32">
        <v>31158</v>
      </c>
      <c r="N51" s="81">
        <v>303</v>
      </c>
    </row>
    <row r="52" spans="1:14" s="83" customFormat="1" ht="15.95" customHeight="1" x14ac:dyDescent="0.15">
      <c r="A52" s="137" t="s">
        <v>116</v>
      </c>
      <c r="B52" s="138"/>
      <c r="C52" s="80">
        <v>31602</v>
      </c>
      <c r="D52" s="80">
        <v>4570</v>
      </c>
      <c r="E52" s="32">
        <f>SUM(C52:D52)</f>
        <v>36172</v>
      </c>
      <c r="F52" s="80">
        <v>81</v>
      </c>
      <c r="G52" s="80">
        <v>122714</v>
      </c>
      <c r="H52" s="80">
        <v>30693</v>
      </c>
      <c r="I52" s="32">
        <f>SUM(G52:H52)</f>
        <v>153407</v>
      </c>
      <c r="J52" s="80">
        <v>1252</v>
      </c>
      <c r="K52" s="32">
        <v>596686</v>
      </c>
      <c r="L52" s="80">
        <v>216805</v>
      </c>
      <c r="M52" s="32">
        <v>29419</v>
      </c>
      <c r="N52" s="81">
        <v>299</v>
      </c>
    </row>
    <row r="53" spans="1:14" s="26" customFormat="1" ht="15.95" customHeight="1" x14ac:dyDescent="0.15">
      <c r="A53" s="41"/>
      <c r="B53" s="29"/>
      <c r="C53" s="32" t="s">
        <v>51</v>
      </c>
      <c r="D53" s="32"/>
      <c r="E53" s="32"/>
      <c r="F53" s="32"/>
      <c r="G53" s="32"/>
      <c r="H53" s="32"/>
      <c r="I53" s="46"/>
      <c r="J53" s="32"/>
      <c r="K53" s="32"/>
      <c r="L53" s="32"/>
      <c r="M53" s="32"/>
      <c r="N53" s="45"/>
    </row>
    <row r="54" spans="1:14" s="26" customFormat="1" ht="15.95" customHeight="1" x14ac:dyDescent="0.15">
      <c r="A54" s="92" t="s">
        <v>106</v>
      </c>
      <c r="B54" s="29" t="s">
        <v>52</v>
      </c>
      <c r="C54" s="32">
        <v>99</v>
      </c>
      <c r="D54" s="32">
        <v>28</v>
      </c>
      <c r="E54" s="32">
        <f>SUM(C54:D54)</f>
        <v>127</v>
      </c>
      <c r="F54" s="32">
        <v>0</v>
      </c>
      <c r="G54" s="32">
        <v>10112</v>
      </c>
      <c r="H54" s="32">
        <v>2438</v>
      </c>
      <c r="I54" s="46">
        <f>SUM(G54:H54)</f>
        <v>12550</v>
      </c>
      <c r="J54" s="32">
        <v>59</v>
      </c>
      <c r="K54" s="32">
        <v>48674</v>
      </c>
      <c r="L54" s="32">
        <v>17515</v>
      </c>
      <c r="M54" s="80">
        <v>2370</v>
      </c>
      <c r="N54" s="99">
        <v>25</v>
      </c>
    </row>
    <row r="55" spans="1:14" s="26" customFormat="1" ht="15.95" customHeight="1" x14ac:dyDescent="0.15">
      <c r="A55" s="33"/>
      <c r="B55" s="29" t="s">
        <v>53</v>
      </c>
      <c r="C55" s="32">
        <v>98</v>
      </c>
      <c r="D55" s="32">
        <v>42</v>
      </c>
      <c r="E55" s="32">
        <f t="shared" ref="E55:E65" si="2">SUM(C55:D55)</f>
        <v>140</v>
      </c>
      <c r="F55" s="32">
        <v>0</v>
      </c>
      <c r="G55" s="32">
        <v>10756</v>
      </c>
      <c r="H55" s="32">
        <v>2544</v>
      </c>
      <c r="I55" s="46">
        <f t="shared" ref="I55:I65" si="3">SUM(G55:H55)</f>
        <v>13300</v>
      </c>
      <c r="J55" s="32">
        <v>162</v>
      </c>
      <c r="K55" s="32">
        <v>51444</v>
      </c>
      <c r="L55" s="32">
        <v>18302</v>
      </c>
      <c r="M55" s="80">
        <v>2467</v>
      </c>
      <c r="N55" s="99">
        <v>27</v>
      </c>
    </row>
    <row r="56" spans="1:14" s="26" customFormat="1" ht="15.95" customHeight="1" x14ac:dyDescent="0.15">
      <c r="A56" s="33"/>
      <c r="B56" s="29" t="s">
        <v>54</v>
      </c>
      <c r="C56" s="32">
        <v>90</v>
      </c>
      <c r="D56" s="32">
        <v>31</v>
      </c>
      <c r="E56" s="32">
        <f t="shared" si="2"/>
        <v>121</v>
      </c>
      <c r="F56" s="32">
        <v>1</v>
      </c>
      <c r="G56" s="32">
        <v>10495</v>
      </c>
      <c r="H56" s="32">
        <v>2586</v>
      </c>
      <c r="I56" s="46">
        <f t="shared" si="3"/>
        <v>13081</v>
      </c>
      <c r="J56" s="32">
        <v>104</v>
      </c>
      <c r="K56" s="32">
        <v>50307</v>
      </c>
      <c r="L56" s="32">
        <v>18211</v>
      </c>
      <c r="M56" s="80">
        <v>2489</v>
      </c>
      <c r="N56" s="99">
        <v>26</v>
      </c>
    </row>
    <row r="57" spans="1:14" s="26" customFormat="1" ht="15.95" customHeight="1" x14ac:dyDescent="0.15">
      <c r="A57" s="33"/>
      <c r="B57" s="29" t="s">
        <v>55</v>
      </c>
      <c r="C57" s="32">
        <v>123</v>
      </c>
      <c r="D57" s="32">
        <v>47</v>
      </c>
      <c r="E57" s="32">
        <f t="shared" si="2"/>
        <v>170</v>
      </c>
      <c r="F57" s="32">
        <v>0</v>
      </c>
      <c r="G57" s="32">
        <v>11222</v>
      </c>
      <c r="H57" s="32">
        <v>3659</v>
      </c>
      <c r="I57" s="46">
        <f t="shared" si="3"/>
        <v>14881</v>
      </c>
      <c r="J57" s="32">
        <v>70</v>
      </c>
      <c r="K57" s="32">
        <v>58678</v>
      </c>
      <c r="L57" s="32">
        <v>24250</v>
      </c>
      <c r="M57" s="80">
        <v>2800</v>
      </c>
      <c r="N57" s="99">
        <v>26</v>
      </c>
    </row>
    <row r="58" spans="1:14" s="26" customFormat="1" ht="15.95" customHeight="1" x14ac:dyDescent="0.15">
      <c r="A58" s="33"/>
      <c r="B58" s="29" t="s">
        <v>56</v>
      </c>
      <c r="C58" s="32">
        <v>135</v>
      </c>
      <c r="D58" s="32">
        <v>35</v>
      </c>
      <c r="E58" s="32">
        <f t="shared" si="2"/>
        <v>170</v>
      </c>
      <c r="F58" s="32">
        <v>0</v>
      </c>
      <c r="G58" s="32">
        <v>11250</v>
      </c>
      <c r="H58" s="32">
        <v>3349</v>
      </c>
      <c r="I58" s="46">
        <f t="shared" si="3"/>
        <v>14599</v>
      </c>
      <c r="J58" s="32">
        <v>116</v>
      </c>
      <c r="K58" s="32">
        <v>56594</v>
      </c>
      <c r="L58" s="32">
        <v>21915</v>
      </c>
      <c r="M58" s="80">
        <v>2549</v>
      </c>
      <c r="N58" s="99">
        <v>27</v>
      </c>
    </row>
    <row r="59" spans="1:14" s="26" customFormat="1" ht="15.95" customHeight="1" x14ac:dyDescent="0.15">
      <c r="A59" s="33"/>
      <c r="B59" s="29" t="s">
        <v>57</v>
      </c>
      <c r="C59" s="32">
        <v>94</v>
      </c>
      <c r="D59" s="32">
        <v>32</v>
      </c>
      <c r="E59" s="32">
        <f t="shared" si="2"/>
        <v>126</v>
      </c>
      <c r="F59" s="32">
        <v>0</v>
      </c>
      <c r="G59" s="32">
        <v>9960</v>
      </c>
      <c r="H59" s="32">
        <v>2367</v>
      </c>
      <c r="I59" s="46">
        <f t="shared" si="3"/>
        <v>12327</v>
      </c>
      <c r="J59" s="32">
        <v>170</v>
      </c>
      <c r="K59" s="32">
        <v>48391</v>
      </c>
      <c r="L59" s="32">
        <v>16911</v>
      </c>
      <c r="M59" s="80">
        <v>2398</v>
      </c>
      <c r="N59" s="99">
        <v>25</v>
      </c>
    </row>
    <row r="60" spans="1:14" s="26" customFormat="1" ht="15.95" customHeight="1" x14ac:dyDescent="0.15">
      <c r="A60" s="33"/>
      <c r="B60" s="29" t="s">
        <v>58</v>
      </c>
      <c r="C60" s="32">
        <v>87</v>
      </c>
      <c r="D60" s="32">
        <v>29</v>
      </c>
      <c r="E60" s="32">
        <f t="shared" si="2"/>
        <v>116</v>
      </c>
      <c r="F60" s="32">
        <v>0</v>
      </c>
      <c r="G60" s="32">
        <v>11102</v>
      </c>
      <c r="H60" s="32">
        <v>2517</v>
      </c>
      <c r="I60" s="46">
        <f t="shared" si="3"/>
        <v>13619</v>
      </c>
      <c r="J60" s="32">
        <v>120</v>
      </c>
      <c r="K60" s="32">
        <v>52255</v>
      </c>
      <c r="L60" s="32">
        <v>17963</v>
      </c>
      <c r="M60" s="80">
        <v>2665</v>
      </c>
      <c r="N60" s="99">
        <v>27</v>
      </c>
    </row>
    <row r="61" spans="1:14" s="26" customFormat="1" ht="15.95" customHeight="1" x14ac:dyDescent="0.15">
      <c r="A61" s="33"/>
      <c r="B61" s="29" t="s">
        <v>59</v>
      </c>
      <c r="C61" s="32">
        <v>83</v>
      </c>
      <c r="D61" s="32">
        <v>35</v>
      </c>
      <c r="E61" s="32">
        <f t="shared" si="2"/>
        <v>118</v>
      </c>
      <c r="F61" s="32">
        <v>0</v>
      </c>
      <c r="G61" s="32">
        <v>9954</v>
      </c>
      <c r="H61" s="32">
        <v>2364</v>
      </c>
      <c r="I61" s="46">
        <f t="shared" si="3"/>
        <v>12318</v>
      </c>
      <c r="J61" s="32">
        <v>125</v>
      </c>
      <c r="K61" s="32">
        <v>47519</v>
      </c>
      <c r="L61" s="32">
        <v>17263</v>
      </c>
      <c r="M61" s="80">
        <v>2447</v>
      </c>
      <c r="N61" s="99">
        <v>26</v>
      </c>
    </row>
    <row r="62" spans="1:14" s="26" customFormat="1" ht="15.95" customHeight="1" x14ac:dyDescent="0.15">
      <c r="A62" s="33"/>
      <c r="B62" s="29" t="s">
        <v>60</v>
      </c>
      <c r="C62" s="32">
        <v>61</v>
      </c>
      <c r="D62" s="32">
        <v>27</v>
      </c>
      <c r="E62" s="32">
        <f t="shared" si="2"/>
        <v>88</v>
      </c>
      <c r="F62" s="32">
        <v>1</v>
      </c>
      <c r="G62" s="32">
        <v>9211</v>
      </c>
      <c r="H62" s="32">
        <v>2201</v>
      </c>
      <c r="I62" s="46">
        <f t="shared" si="3"/>
        <v>11412</v>
      </c>
      <c r="J62" s="32">
        <v>70</v>
      </c>
      <c r="K62" s="32">
        <v>44598</v>
      </c>
      <c r="L62" s="32">
        <v>16102</v>
      </c>
      <c r="M62" s="80">
        <v>2148</v>
      </c>
      <c r="N62" s="99">
        <v>24</v>
      </c>
    </row>
    <row r="63" spans="1:14" s="26" customFormat="1" ht="15.95" customHeight="1" x14ac:dyDescent="0.15">
      <c r="A63" s="33" t="s">
        <v>115</v>
      </c>
      <c r="B63" s="29" t="s">
        <v>61</v>
      </c>
      <c r="C63" s="32">
        <v>92</v>
      </c>
      <c r="D63" s="32">
        <v>30</v>
      </c>
      <c r="E63" s="32">
        <f t="shared" si="2"/>
        <v>122</v>
      </c>
      <c r="F63" s="32">
        <v>2</v>
      </c>
      <c r="G63" s="32">
        <v>10325</v>
      </c>
      <c r="H63" s="32">
        <v>2481</v>
      </c>
      <c r="I63" s="46">
        <f t="shared" si="3"/>
        <v>12806</v>
      </c>
      <c r="J63" s="32">
        <v>114</v>
      </c>
      <c r="K63" s="32">
        <v>50743</v>
      </c>
      <c r="L63" s="32">
        <v>18052</v>
      </c>
      <c r="M63" s="80">
        <v>2411</v>
      </c>
      <c r="N63" s="99">
        <v>24</v>
      </c>
    </row>
    <row r="64" spans="1:14" s="26" customFormat="1" ht="15.95" customHeight="1" x14ac:dyDescent="0.15">
      <c r="A64" s="33"/>
      <c r="B64" s="29" t="s">
        <v>62</v>
      </c>
      <c r="C64" s="95">
        <v>54</v>
      </c>
      <c r="D64" s="32">
        <v>25</v>
      </c>
      <c r="E64" s="32">
        <f t="shared" si="2"/>
        <v>79</v>
      </c>
      <c r="F64" s="32">
        <v>2</v>
      </c>
      <c r="G64" s="32">
        <v>8900</v>
      </c>
      <c r="H64" s="32">
        <v>1989</v>
      </c>
      <c r="I64" s="46">
        <f t="shared" si="3"/>
        <v>10889</v>
      </c>
      <c r="J64" s="32">
        <v>88</v>
      </c>
      <c r="K64" s="32">
        <v>42685</v>
      </c>
      <c r="L64" s="32">
        <v>14792</v>
      </c>
      <c r="M64" s="80">
        <v>2170</v>
      </c>
      <c r="N64" s="99">
        <v>19</v>
      </c>
    </row>
    <row r="65" spans="1:14" s="26" customFormat="1" ht="15.95" customHeight="1" x14ac:dyDescent="0.15">
      <c r="A65" s="33"/>
      <c r="B65" s="29" t="s">
        <v>63</v>
      </c>
      <c r="C65" s="95">
        <v>67</v>
      </c>
      <c r="D65" s="95">
        <v>34</v>
      </c>
      <c r="E65" s="32">
        <f t="shared" si="2"/>
        <v>101</v>
      </c>
      <c r="F65" s="95">
        <v>0</v>
      </c>
      <c r="G65" s="93">
        <v>9427</v>
      </c>
      <c r="H65" s="93">
        <v>2198</v>
      </c>
      <c r="I65" s="46">
        <f t="shared" si="3"/>
        <v>11625</v>
      </c>
      <c r="J65" s="93">
        <v>54</v>
      </c>
      <c r="K65" s="93">
        <v>44798</v>
      </c>
      <c r="L65" s="93">
        <v>15529</v>
      </c>
      <c r="M65" s="80">
        <v>2505</v>
      </c>
      <c r="N65" s="99">
        <v>23</v>
      </c>
    </row>
    <row r="66" spans="1:14" s="26" customFormat="1" ht="15.95" customHeight="1" x14ac:dyDescent="0.15">
      <c r="A66" s="141" t="s">
        <v>64</v>
      </c>
      <c r="B66" s="148"/>
      <c r="C66" s="96">
        <f>IF(ISERROR(SUM(C54:C65)/$N$52),"",(SUM(C54:C65)/$N$52))</f>
        <v>3.6220735785953178</v>
      </c>
      <c r="D66" s="96">
        <f>IF(ISERROR(SUM(D54:D65)/$N$52),"",(SUM(D54:D65)/$N$52))</f>
        <v>1.3210702341137124</v>
      </c>
      <c r="E66" s="96">
        <f>IF(ISERROR(SUM(E54:E65)/$N$52),"",(SUM(E54:E65)/$N$52))</f>
        <v>4.9431438127090299</v>
      </c>
      <c r="F66" s="96">
        <f>IF(ISERROR(SUM(F54:F65)/$N$45),"",(SUM(F54:F65)/$N$45))</f>
        <v>1.7492711370262391E-2</v>
      </c>
      <c r="G66" s="97">
        <f>G52/N52</f>
        <v>410.41471571906357</v>
      </c>
      <c r="H66" s="97">
        <f>H52/N52</f>
        <v>102.65217391304348</v>
      </c>
      <c r="I66" s="97">
        <f>I52/N52</f>
        <v>513.06688963210706</v>
      </c>
      <c r="J66" s="97">
        <f>J52/N52</f>
        <v>4.1872909698996654</v>
      </c>
      <c r="K66" s="97">
        <f>K52/N52</f>
        <v>1995.6053511705686</v>
      </c>
      <c r="L66" s="97">
        <f>L52/N52</f>
        <v>725.10033444816054</v>
      </c>
      <c r="M66" s="97">
        <f>M52/N52</f>
        <v>98.391304347826093</v>
      </c>
      <c r="N66" s="98" t="s">
        <v>89</v>
      </c>
    </row>
    <row r="67" spans="1:14" x14ac:dyDescent="0.25">
      <c r="A67" s="153" t="s">
        <v>131</v>
      </c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</row>
    <row r="68" spans="1:14" ht="15.95" customHeight="1" x14ac:dyDescent="0.25">
      <c r="A68" s="19" t="s">
        <v>102</v>
      </c>
      <c r="B68" s="42"/>
      <c r="C68" s="32"/>
      <c r="D68" s="25"/>
      <c r="E68" s="25"/>
      <c r="F68" s="25"/>
      <c r="G68" s="32"/>
      <c r="H68" s="32"/>
      <c r="I68" s="46"/>
      <c r="J68" s="25"/>
      <c r="K68" s="25"/>
      <c r="L68" s="25"/>
      <c r="M68" s="34"/>
      <c r="N68" s="25"/>
    </row>
    <row r="69" spans="1:14" x14ac:dyDescent="0.15"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1:14" ht="21" x14ac:dyDescent="0.15">
      <c r="A70" s="23" t="s">
        <v>25</v>
      </c>
      <c r="C70" s="25"/>
      <c r="D70" s="25"/>
      <c r="E70" s="25"/>
      <c r="F70" s="25"/>
      <c r="M70" s="147"/>
      <c r="N70" s="147"/>
    </row>
    <row r="71" spans="1:14" x14ac:dyDescent="0.15">
      <c r="A71" s="123" t="s">
        <v>0</v>
      </c>
      <c r="B71" s="142" t="s">
        <v>30</v>
      </c>
      <c r="C71" s="145" t="s">
        <v>31</v>
      </c>
      <c r="D71" s="145"/>
      <c r="E71" s="145"/>
      <c r="F71" s="145"/>
      <c r="G71" s="119" t="s">
        <v>32</v>
      </c>
      <c r="H71" s="120"/>
      <c r="I71" s="121"/>
      <c r="J71" s="133" t="s">
        <v>33</v>
      </c>
      <c r="K71" s="119" t="s">
        <v>34</v>
      </c>
      <c r="L71" s="120"/>
      <c r="M71" s="133" t="s">
        <v>35</v>
      </c>
      <c r="N71" s="133" t="s">
        <v>36</v>
      </c>
    </row>
    <row r="72" spans="1:14" x14ac:dyDescent="0.15">
      <c r="A72" s="140"/>
      <c r="B72" s="143"/>
      <c r="C72" s="145" t="s">
        <v>37</v>
      </c>
      <c r="D72" s="145"/>
      <c r="E72" s="145"/>
      <c r="F72" s="139" t="s">
        <v>38</v>
      </c>
      <c r="G72" s="136" t="s">
        <v>39</v>
      </c>
      <c r="H72" s="136" t="s">
        <v>40</v>
      </c>
      <c r="I72" s="136" t="s">
        <v>41</v>
      </c>
      <c r="J72" s="134"/>
      <c r="K72" s="149" t="s">
        <v>42</v>
      </c>
      <c r="L72" s="136" t="s">
        <v>43</v>
      </c>
      <c r="M72" s="134"/>
      <c r="N72" s="134"/>
    </row>
    <row r="73" spans="1:14" x14ac:dyDescent="0.15">
      <c r="A73" s="141"/>
      <c r="B73" s="144"/>
      <c r="C73" s="27" t="s">
        <v>39</v>
      </c>
      <c r="D73" s="27" t="s">
        <v>40</v>
      </c>
      <c r="E73" s="27" t="s">
        <v>41</v>
      </c>
      <c r="F73" s="136"/>
      <c r="G73" s="136"/>
      <c r="H73" s="136"/>
      <c r="I73" s="136"/>
      <c r="J73" s="135"/>
      <c r="K73" s="150"/>
      <c r="L73" s="136"/>
      <c r="M73" s="135"/>
      <c r="N73" s="135"/>
    </row>
    <row r="74" spans="1:14" x14ac:dyDescent="0.15">
      <c r="A74" s="41"/>
      <c r="B74" s="29"/>
      <c r="C74" s="42" t="s">
        <v>44</v>
      </c>
      <c r="D74" s="42" t="s">
        <v>44</v>
      </c>
      <c r="E74" s="42" t="s">
        <v>44</v>
      </c>
      <c r="F74" s="42" t="s">
        <v>45</v>
      </c>
      <c r="G74" s="42" t="s">
        <v>44</v>
      </c>
      <c r="H74" s="42" t="s">
        <v>44</v>
      </c>
      <c r="I74" s="43" t="s">
        <v>44</v>
      </c>
      <c r="J74" s="42" t="s">
        <v>45</v>
      </c>
      <c r="K74" s="42" t="s">
        <v>120</v>
      </c>
      <c r="L74" s="42" t="s">
        <v>120</v>
      </c>
      <c r="M74" s="42" t="s">
        <v>46</v>
      </c>
      <c r="N74" s="44" t="s">
        <v>47</v>
      </c>
    </row>
    <row r="75" spans="1:14" x14ac:dyDescent="0.15">
      <c r="A75" s="137" t="s">
        <v>67</v>
      </c>
      <c r="B75" s="138"/>
      <c r="C75" s="67">
        <v>1218</v>
      </c>
      <c r="D75" s="67">
        <v>341</v>
      </c>
      <c r="E75" s="67">
        <v>1559</v>
      </c>
      <c r="F75" s="67">
        <v>2</v>
      </c>
      <c r="G75" s="67">
        <v>29741</v>
      </c>
      <c r="H75" s="67">
        <v>8171</v>
      </c>
      <c r="I75" s="67">
        <v>37912</v>
      </c>
      <c r="J75" s="67">
        <v>501</v>
      </c>
      <c r="K75" s="67">
        <v>140933</v>
      </c>
      <c r="L75" s="67">
        <v>39250</v>
      </c>
      <c r="M75" s="67">
        <v>8234</v>
      </c>
      <c r="N75" s="68">
        <v>256</v>
      </c>
    </row>
    <row r="76" spans="1:14" x14ac:dyDescent="0.15">
      <c r="A76" s="137" t="s">
        <v>50</v>
      </c>
      <c r="B76" s="138"/>
      <c r="C76" s="67">
        <v>1697</v>
      </c>
      <c r="D76" s="67">
        <v>474</v>
      </c>
      <c r="E76" s="67">
        <f>SUM(C76:D76)</f>
        <v>2171</v>
      </c>
      <c r="F76" s="67">
        <v>2</v>
      </c>
      <c r="G76" s="67">
        <v>39897</v>
      </c>
      <c r="H76" s="67">
        <v>8086</v>
      </c>
      <c r="I76" s="67">
        <v>47983</v>
      </c>
      <c r="J76" s="67">
        <v>1286</v>
      </c>
      <c r="K76" s="67">
        <v>178962</v>
      </c>
      <c r="L76" s="67">
        <v>46928</v>
      </c>
      <c r="M76" s="67">
        <v>12813</v>
      </c>
      <c r="N76" s="68">
        <v>344</v>
      </c>
    </row>
    <row r="77" spans="1:14" x14ac:dyDescent="0.15">
      <c r="A77" s="137" t="s">
        <v>80</v>
      </c>
      <c r="B77" s="138"/>
      <c r="C77" s="67">
        <v>2106</v>
      </c>
      <c r="D77" s="67">
        <v>576</v>
      </c>
      <c r="E77" s="67">
        <v>2682</v>
      </c>
      <c r="F77" s="67">
        <v>1</v>
      </c>
      <c r="G77" s="67">
        <v>39422</v>
      </c>
      <c r="H77" s="67">
        <v>7146</v>
      </c>
      <c r="I77" s="67">
        <v>46568</v>
      </c>
      <c r="J77" s="67">
        <v>1120</v>
      </c>
      <c r="K77" s="67">
        <v>171326</v>
      </c>
      <c r="L77" s="67">
        <v>44812</v>
      </c>
      <c r="M77" s="67">
        <v>12887</v>
      </c>
      <c r="N77" s="68">
        <v>342</v>
      </c>
    </row>
    <row r="78" spans="1:14" x14ac:dyDescent="0.15">
      <c r="A78" s="137" t="s">
        <v>85</v>
      </c>
      <c r="B78" s="138"/>
      <c r="C78" s="67">
        <v>2531</v>
      </c>
      <c r="D78" s="67">
        <v>717</v>
      </c>
      <c r="E78" s="67">
        <v>3248</v>
      </c>
      <c r="F78" s="67">
        <v>1</v>
      </c>
      <c r="G78" s="67">
        <v>38166</v>
      </c>
      <c r="H78" s="67">
        <v>6942</v>
      </c>
      <c r="I78" s="67">
        <v>45108</v>
      </c>
      <c r="J78" s="67">
        <v>898</v>
      </c>
      <c r="K78" s="67">
        <v>166367</v>
      </c>
      <c r="L78" s="67">
        <v>45604</v>
      </c>
      <c r="M78" s="67">
        <v>13725</v>
      </c>
      <c r="N78" s="68">
        <v>344</v>
      </c>
    </row>
    <row r="79" spans="1:14" x14ac:dyDescent="0.15">
      <c r="A79" s="137" t="s">
        <v>87</v>
      </c>
      <c r="B79" s="138"/>
      <c r="C79" s="67">
        <v>2833</v>
      </c>
      <c r="D79" s="67">
        <v>811</v>
      </c>
      <c r="E79" s="67">
        <f>SUM(C79:D79)</f>
        <v>3644</v>
      </c>
      <c r="F79" s="67">
        <v>1</v>
      </c>
      <c r="G79" s="67">
        <v>34956</v>
      </c>
      <c r="H79" s="67">
        <v>7528</v>
      </c>
      <c r="I79" s="67">
        <f>SUM(G79:H79)</f>
        <v>42484</v>
      </c>
      <c r="J79" s="67">
        <v>885</v>
      </c>
      <c r="K79" s="67">
        <v>45449</v>
      </c>
      <c r="L79" s="67">
        <v>155232</v>
      </c>
      <c r="M79" s="67">
        <v>12222</v>
      </c>
      <c r="N79" s="68">
        <v>319</v>
      </c>
    </row>
    <row r="80" spans="1:14" x14ac:dyDescent="0.15">
      <c r="A80" s="137" t="s">
        <v>93</v>
      </c>
      <c r="B80" s="138"/>
      <c r="C80" s="67">
        <v>3101</v>
      </c>
      <c r="D80" s="67">
        <v>790</v>
      </c>
      <c r="E80" s="67">
        <f>SUM(C80:D80)</f>
        <v>3891</v>
      </c>
      <c r="F80" s="67">
        <v>2</v>
      </c>
      <c r="G80" s="67">
        <v>26569</v>
      </c>
      <c r="H80" s="67">
        <v>4450</v>
      </c>
      <c r="I80" s="67">
        <f>SUM(G80:H80)</f>
        <v>31019</v>
      </c>
      <c r="J80" s="67">
        <v>660</v>
      </c>
      <c r="K80" s="67">
        <v>115286</v>
      </c>
      <c r="L80" s="67">
        <v>29762</v>
      </c>
      <c r="M80" s="67">
        <v>9020</v>
      </c>
      <c r="N80" s="68">
        <v>286</v>
      </c>
    </row>
    <row r="81" spans="1:14" x14ac:dyDescent="0.15">
      <c r="A81" s="137" t="s">
        <v>105</v>
      </c>
      <c r="B81" s="138"/>
      <c r="C81" s="32">
        <v>2874</v>
      </c>
      <c r="D81" s="32">
        <v>699</v>
      </c>
      <c r="E81" s="32">
        <f>SUM(C81:D81)</f>
        <v>3573</v>
      </c>
      <c r="F81" s="32">
        <v>2</v>
      </c>
      <c r="G81" s="32">
        <v>30790</v>
      </c>
      <c r="H81" s="32">
        <v>5530</v>
      </c>
      <c r="I81" s="32">
        <f>SUM(G81:H81)</f>
        <v>36320</v>
      </c>
      <c r="J81" s="32">
        <v>771</v>
      </c>
      <c r="K81" s="32">
        <v>134121</v>
      </c>
      <c r="L81" s="32">
        <v>37029</v>
      </c>
      <c r="M81" s="32">
        <v>8829</v>
      </c>
      <c r="N81" s="45">
        <v>305</v>
      </c>
    </row>
    <row r="82" spans="1:14" x14ac:dyDescent="0.15">
      <c r="A82" s="137" t="s">
        <v>117</v>
      </c>
      <c r="B82" s="138"/>
      <c r="C82" s="32">
        <v>2893</v>
      </c>
      <c r="D82" s="32">
        <v>638</v>
      </c>
      <c r="E82" s="32">
        <f>SUM(C82:D82)</f>
        <v>3531</v>
      </c>
      <c r="F82" s="32">
        <v>3</v>
      </c>
      <c r="G82" s="32">
        <v>29340</v>
      </c>
      <c r="H82" s="32">
        <v>5077</v>
      </c>
      <c r="I82" s="32">
        <f>SUM(G82:H82)</f>
        <v>34417</v>
      </c>
      <c r="J82" s="32">
        <v>712</v>
      </c>
      <c r="K82" s="32">
        <v>122019</v>
      </c>
      <c r="L82" s="32">
        <v>35101</v>
      </c>
      <c r="M82" s="32">
        <v>8987</v>
      </c>
      <c r="N82" s="45">
        <v>301</v>
      </c>
    </row>
    <row r="83" spans="1:14" x14ac:dyDescent="0.15">
      <c r="A83" s="41"/>
      <c r="B83" s="29"/>
      <c r="C83" s="32" t="s">
        <v>51</v>
      </c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45"/>
    </row>
    <row r="84" spans="1:14" x14ac:dyDescent="0.15">
      <c r="A84" s="92" t="s">
        <v>106</v>
      </c>
      <c r="B84" s="29" t="s">
        <v>52</v>
      </c>
      <c r="C84" s="32">
        <v>22</v>
      </c>
      <c r="D84" s="32">
        <v>2</v>
      </c>
      <c r="E84" s="32">
        <f>SUM(C84:D84)</f>
        <v>24</v>
      </c>
      <c r="F84" s="32">
        <v>0</v>
      </c>
      <c r="G84" s="32">
        <v>2471</v>
      </c>
      <c r="H84" s="32">
        <v>395</v>
      </c>
      <c r="I84" s="46">
        <f>SUM(G84:H84)</f>
        <v>2866</v>
      </c>
      <c r="J84" s="32">
        <v>70</v>
      </c>
      <c r="K84" s="32">
        <v>10230</v>
      </c>
      <c r="L84" s="32">
        <v>2800</v>
      </c>
      <c r="M84" s="80">
        <v>749</v>
      </c>
      <c r="N84" s="99">
        <v>25</v>
      </c>
    </row>
    <row r="85" spans="1:14" x14ac:dyDescent="0.15">
      <c r="A85" s="33"/>
      <c r="B85" s="29" t="s">
        <v>53</v>
      </c>
      <c r="C85" s="32">
        <v>23</v>
      </c>
      <c r="D85" s="32">
        <v>4</v>
      </c>
      <c r="E85" s="32">
        <f t="shared" ref="E85:E95" si="4">SUM(C85:D85)</f>
        <v>27</v>
      </c>
      <c r="F85" s="32">
        <v>0</v>
      </c>
      <c r="G85" s="32">
        <v>2663</v>
      </c>
      <c r="H85" s="32">
        <v>441</v>
      </c>
      <c r="I85" s="46">
        <f t="shared" ref="I85:I95" si="5">SUM(G85:H85)</f>
        <v>3104</v>
      </c>
      <c r="J85" s="32">
        <v>44</v>
      </c>
      <c r="K85" s="32">
        <v>11138</v>
      </c>
      <c r="L85" s="32">
        <v>2965</v>
      </c>
      <c r="M85" s="80">
        <v>811</v>
      </c>
      <c r="N85" s="99">
        <v>27</v>
      </c>
    </row>
    <row r="86" spans="1:14" x14ac:dyDescent="0.15">
      <c r="A86" s="33"/>
      <c r="B86" s="29" t="s">
        <v>54</v>
      </c>
      <c r="C86" s="32">
        <v>20</v>
      </c>
      <c r="D86" s="32">
        <v>1</v>
      </c>
      <c r="E86" s="32">
        <f t="shared" si="4"/>
        <v>21</v>
      </c>
      <c r="F86" s="32">
        <v>0</v>
      </c>
      <c r="G86" s="32">
        <v>2413</v>
      </c>
      <c r="H86" s="32">
        <v>420</v>
      </c>
      <c r="I86" s="46">
        <f t="shared" si="5"/>
        <v>2833</v>
      </c>
      <c r="J86" s="32">
        <v>81</v>
      </c>
      <c r="K86" s="32">
        <v>10053</v>
      </c>
      <c r="L86" s="32">
        <v>2803</v>
      </c>
      <c r="M86" s="80">
        <v>813</v>
      </c>
      <c r="N86" s="99">
        <v>26</v>
      </c>
    </row>
    <row r="87" spans="1:14" x14ac:dyDescent="0.15">
      <c r="A87" s="33"/>
      <c r="B87" s="29" t="s">
        <v>55</v>
      </c>
      <c r="C87" s="32">
        <v>19</v>
      </c>
      <c r="D87" s="32">
        <v>5</v>
      </c>
      <c r="E87" s="32">
        <f t="shared" si="4"/>
        <v>24</v>
      </c>
      <c r="F87" s="32">
        <v>0</v>
      </c>
      <c r="G87" s="32">
        <v>2541</v>
      </c>
      <c r="H87" s="32">
        <v>564</v>
      </c>
      <c r="I87" s="46">
        <f t="shared" si="5"/>
        <v>3105</v>
      </c>
      <c r="J87" s="32">
        <v>42</v>
      </c>
      <c r="K87" s="32">
        <v>11539</v>
      </c>
      <c r="L87" s="32">
        <v>3693</v>
      </c>
      <c r="M87" s="80">
        <v>720</v>
      </c>
      <c r="N87" s="99">
        <v>26</v>
      </c>
    </row>
    <row r="88" spans="1:14" x14ac:dyDescent="0.15">
      <c r="A88" s="33"/>
      <c r="B88" s="29" t="s">
        <v>56</v>
      </c>
      <c r="C88" s="32">
        <v>23</v>
      </c>
      <c r="D88" s="32">
        <v>5</v>
      </c>
      <c r="E88" s="32">
        <f t="shared" si="4"/>
        <v>28</v>
      </c>
      <c r="F88" s="32">
        <v>0</v>
      </c>
      <c r="G88" s="32">
        <v>2623</v>
      </c>
      <c r="H88" s="32">
        <v>612</v>
      </c>
      <c r="I88" s="46">
        <f t="shared" si="5"/>
        <v>3235</v>
      </c>
      <c r="J88" s="32">
        <v>56</v>
      </c>
      <c r="K88" s="32">
        <v>11425</v>
      </c>
      <c r="L88" s="32">
        <v>3622</v>
      </c>
      <c r="M88" s="80">
        <v>731</v>
      </c>
      <c r="N88" s="99">
        <v>27</v>
      </c>
    </row>
    <row r="89" spans="1:14" x14ac:dyDescent="0.15">
      <c r="A89" s="33"/>
      <c r="B89" s="29" t="s">
        <v>57</v>
      </c>
      <c r="C89" s="32">
        <v>16</v>
      </c>
      <c r="D89" s="32">
        <v>5</v>
      </c>
      <c r="E89" s="32">
        <f t="shared" si="4"/>
        <v>21</v>
      </c>
      <c r="F89" s="32">
        <v>0</v>
      </c>
      <c r="G89" s="32">
        <v>2353</v>
      </c>
      <c r="H89" s="32">
        <v>381</v>
      </c>
      <c r="I89" s="46">
        <f t="shared" si="5"/>
        <v>2734</v>
      </c>
      <c r="J89" s="32">
        <v>57</v>
      </c>
      <c r="K89" s="32">
        <v>9454</v>
      </c>
      <c r="L89" s="32">
        <v>2753</v>
      </c>
      <c r="M89" s="80">
        <v>723</v>
      </c>
      <c r="N89" s="99">
        <v>25</v>
      </c>
    </row>
    <row r="90" spans="1:14" x14ac:dyDescent="0.15">
      <c r="A90" s="33"/>
      <c r="B90" s="29" t="s">
        <v>58</v>
      </c>
      <c r="C90" s="32">
        <v>7</v>
      </c>
      <c r="D90" s="32">
        <v>8</v>
      </c>
      <c r="E90" s="32">
        <f t="shared" si="4"/>
        <v>15</v>
      </c>
      <c r="F90" s="32">
        <v>0</v>
      </c>
      <c r="G90" s="32">
        <v>2615</v>
      </c>
      <c r="H90" s="32">
        <v>409</v>
      </c>
      <c r="I90" s="46">
        <f t="shared" si="5"/>
        <v>3024</v>
      </c>
      <c r="J90" s="32">
        <v>55</v>
      </c>
      <c r="K90" s="32">
        <v>10446</v>
      </c>
      <c r="L90" s="32">
        <v>2739</v>
      </c>
      <c r="M90" s="80">
        <v>641</v>
      </c>
      <c r="N90" s="99">
        <v>27</v>
      </c>
    </row>
    <row r="91" spans="1:14" x14ac:dyDescent="0.15">
      <c r="A91" s="33"/>
      <c r="B91" s="29" t="s">
        <v>59</v>
      </c>
      <c r="C91" s="32">
        <v>14</v>
      </c>
      <c r="D91" s="32">
        <v>5</v>
      </c>
      <c r="E91" s="32">
        <f t="shared" si="4"/>
        <v>19</v>
      </c>
      <c r="F91" s="32">
        <v>0</v>
      </c>
      <c r="G91" s="32">
        <v>2449</v>
      </c>
      <c r="H91" s="32">
        <v>408</v>
      </c>
      <c r="I91" s="46">
        <f t="shared" si="5"/>
        <v>2857</v>
      </c>
      <c r="J91" s="32">
        <v>70</v>
      </c>
      <c r="K91" s="32">
        <v>9935</v>
      </c>
      <c r="L91" s="32">
        <v>2815</v>
      </c>
      <c r="M91" s="80">
        <v>687</v>
      </c>
      <c r="N91" s="99">
        <v>26</v>
      </c>
    </row>
    <row r="92" spans="1:14" x14ac:dyDescent="0.15">
      <c r="A92" s="33"/>
      <c r="B92" s="29" t="s">
        <v>60</v>
      </c>
      <c r="C92" s="32">
        <v>11</v>
      </c>
      <c r="D92" s="32">
        <v>5</v>
      </c>
      <c r="E92" s="32">
        <f t="shared" si="4"/>
        <v>16</v>
      </c>
      <c r="F92" s="32">
        <v>1</v>
      </c>
      <c r="G92" s="32">
        <v>2199</v>
      </c>
      <c r="H92" s="32">
        <v>326</v>
      </c>
      <c r="I92" s="46">
        <f t="shared" si="5"/>
        <v>2525</v>
      </c>
      <c r="J92" s="32">
        <v>39</v>
      </c>
      <c r="K92" s="32">
        <v>8533</v>
      </c>
      <c r="L92" s="32">
        <v>2106</v>
      </c>
      <c r="M92" s="80">
        <v>616</v>
      </c>
      <c r="N92" s="99">
        <v>24</v>
      </c>
    </row>
    <row r="93" spans="1:14" x14ac:dyDescent="0.15">
      <c r="A93" s="33" t="s">
        <v>115</v>
      </c>
      <c r="B93" s="29" t="s">
        <v>61</v>
      </c>
      <c r="C93" s="32">
        <v>10</v>
      </c>
      <c r="D93" s="32">
        <v>4</v>
      </c>
      <c r="E93" s="32">
        <f t="shared" si="4"/>
        <v>14</v>
      </c>
      <c r="F93" s="32">
        <v>0</v>
      </c>
      <c r="G93" s="32">
        <v>2389</v>
      </c>
      <c r="H93" s="32">
        <v>388</v>
      </c>
      <c r="I93" s="46">
        <f t="shared" si="5"/>
        <v>2777</v>
      </c>
      <c r="J93" s="32">
        <v>98</v>
      </c>
      <c r="K93" s="32">
        <v>10023</v>
      </c>
      <c r="L93" s="32">
        <v>3104</v>
      </c>
      <c r="M93" s="80">
        <v>846</v>
      </c>
      <c r="N93" s="99">
        <v>24</v>
      </c>
    </row>
    <row r="94" spans="1:14" x14ac:dyDescent="0.15">
      <c r="A94" s="33"/>
      <c r="B94" s="29" t="s">
        <v>62</v>
      </c>
      <c r="C94" s="95">
        <v>9</v>
      </c>
      <c r="D94" s="32">
        <v>5</v>
      </c>
      <c r="E94" s="32">
        <f t="shared" si="4"/>
        <v>14</v>
      </c>
      <c r="F94" s="32">
        <v>0</v>
      </c>
      <c r="G94" s="32">
        <v>2324</v>
      </c>
      <c r="H94" s="32">
        <v>361</v>
      </c>
      <c r="I94" s="46">
        <f t="shared" si="5"/>
        <v>2685</v>
      </c>
      <c r="J94" s="32">
        <v>53</v>
      </c>
      <c r="K94" s="32">
        <v>9861</v>
      </c>
      <c r="L94" s="32">
        <v>3060</v>
      </c>
      <c r="M94" s="80">
        <v>766</v>
      </c>
      <c r="N94" s="99">
        <v>21</v>
      </c>
    </row>
    <row r="95" spans="1:14" x14ac:dyDescent="0.15">
      <c r="A95" s="33"/>
      <c r="B95" s="29" t="s">
        <v>63</v>
      </c>
      <c r="C95" s="95">
        <v>12</v>
      </c>
      <c r="D95" s="95">
        <v>4</v>
      </c>
      <c r="E95" s="32">
        <f t="shared" si="4"/>
        <v>16</v>
      </c>
      <c r="F95" s="32">
        <v>0</v>
      </c>
      <c r="G95" s="93">
        <v>2300</v>
      </c>
      <c r="H95" s="93">
        <v>372</v>
      </c>
      <c r="I95" s="46">
        <f t="shared" si="5"/>
        <v>2672</v>
      </c>
      <c r="J95" s="93">
        <v>47</v>
      </c>
      <c r="K95" s="93">
        <v>9382</v>
      </c>
      <c r="L95" s="93">
        <v>2641</v>
      </c>
      <c r="M95" s="80">
        <v>884</v>
      </c>
      <c r="N95" s="99">
        <v>23</v>
      </c>
    </row>
    <row r="96" spans="1:14" x14ac:dyDescent="0.15">
      <c r="A96" s="141" t="s">
        <v>64</v>
      </c>
      <c r="B96" s="148"/>
      <c r="C96" s="97">
        <f>IF(ISERROR(SUM(C84:C95)/$N$82),"",(SUM(C84:C95)/$N$82))</f>
        <v>0.61794019933554822</v>
      </c>
      <c r="D96" s="97">
        <f>IF(ISERROR(SUM(D84:D95)/$N$82),"",(SUM(D84:D95)/$N$82))</f>
        <v>0.17607973421926909</v>
      </c>
      <c r="E96" s="97">
        <f>IF(ISERROR(SUM(E84:E95)/$N$82),"",(SUM(E84:E95)/$N$82))</f>
        <v>0.79401993355481726</v>
      </c>
      <c r="F96" s="97">
        <f>IF(ISERROR(SUM(F84:F95)/$N$82),"",(SUM(F84:F95)/$N$82))</f>
        <v>3.3222591362126247E-3</v>
      </c>
      <c r="G96" s="97">
        <f>G82/N82</f>
        <v>97.475083056478411</v>
      </c>
      <c r="H96" s="97">
        <f>H82/N82</f>
        <v>16.867109634551493</v>
      </c>
      <c r="I96" s="97">
        <f>I82/N82</f>
        <v>114.34219269102989</v>
      </c>
      <c r="J96" s="97">
        <f>J82/N82</f>
        <v>2.3654485049833887</v>
      </c>
      <c r="K96" s="97">
        <f>K82/N82</f>
        <v>405.37873754152827</v>
      </c>
      <c r="L96" s="97">
        <f>L82/N82</f>
        <v>116.61461794019934</v>
      </c>
      <c r="M96" s="97">
        <f>M82/N82</f>
        <v>29.857142857142858</v>
      </c>
      <c r="N96" s="100" t="s">
        <v>89</v>
      </c>
    </row>
    <row r="97" spans="1:14" x14ac:dyDescent="0.25">
      <c r="A97" s="153" t="s">
        <v>131</v>
      </c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</row>
    <row r="98" spans="1:14" x14ac:dyDescent="0.25">
      <c r="A98" s="19" t="s">
        <v>102</v>
      </c>
      <c r="B98" s="36"/>
      <c r="C98" s="37"/>
      <c r="D98" s="37"/>
      <c r="E98" s="37"/>
      <c r="F98" s="37"/>
      <c r="G98" s="48"/>
      <c r="H98" s="48"/>
      <c r="I98" s="48"/>
      <c r="J98" s="48"/>
      <c r="K98" s="37"/>
      <c r="L98" s="48"/>
      <c r="M98" s="37"/>
      <c r="N98" s="37"/>
    </row>
    <row r="100" spans="1:14" ht="21" x14ac:dyDescent="0.15">
      <c r="A100" s="23" t="s">
        <v>77</v>
      </c>
      <c r="C100" s="25"/>
      <c r="D100" s="25"/>
      <c r="E100" s="25"/>
      <c r="F100" s="25"/>
      <c r="M100" s="147"/>
      <c r="N100" s="147"/>
    </row>
    <row r="101" spans="1:14" x14ac:dyDescent="0.15">
      <c r="A101" s="123" t="s">
        <v>0</v>
      </c>
      <c r="B101" s="142" t="s">
        <v>30</v>
      </c>
      <c r="C101" s="145" t="s">
        <v>31</v>
      </c>
      <c r="D101" s="145"/>
      <c r="E101" s="145"/>
      <c r="F101" s="145"/>
      <c r="G101" s="119" t="s">
        <v>32</v>
      </c>
      <c r="H101" s="120"/>
      <c r="I101" s="121"/>
      <c r="J101" s="133" t="s">
        <v>33</v>
      </c>
      <c r="K101" s="119" t="s">
        <v>34</v>
      </c>
      <c r="L101" s="120"/>
      <c r="M101" s="133" t="s">
        <v>35</v>
      </c>
      <c r="N101" s="133" t="s">
        <v>36</v>
      </c>
    </row>
    <row r="102" spans="1:14" x14ac:dyDescent="0.15">
      <c r="A102" s="140"/>
      <c r="B102" s="143"/>
      <c r="C102" s="145" t="s">
        <v>37</v>
      </c>
      <c r="D102" s="145"/>
      <c r="E102" s="145"/>
      <c r="F102" s="139" t="s">
        <v>38</v>
      </c>
      <c r="G102" s="136" t="s">
        <v>39</v>
      </c>
      <c r="H102" s="136" t="s">
        <v>40</v>
      </c>
      <c r="I102" s="136" t="s">
        <v>41</v>
      </c>
      <c r="J102" s="134"/>
      <c r="K102" s="149" t="s">
        <v>42</v>
      </c>
      <c r="L102" s="136" t="s">
        <v>43</v>
      </c>
      <c r="M102" s="134"/>
      <c r="N102" s="134"/>
    </row>
    <row r="103" spans="1:14" x14ac:dyDescent="0.15">
      <c r="A103" s="141"/>
      <c r="B103" s="144"/>
      <c r="C103" s="27" t="s">
        <v>39</v>
      </c>
      <c r="D103" s="27" t="s">
        <v>40</v>
      </c>
      <c r="E103" s="27" t="s">
        <v>41</v>
      </c>
      <c r="F103" s="136"/>
      <c r="G103" s="136"/>
      <c r="H103" s="136"/>
      <c r="I103" s="136"/>
      <c r="J103" s="135"/>
      <c r="K103" s="150"/>
      <c r="L103" s="136"/>
      <c r="M103" s="135"/>
      <c r="N103" s="135"/>
    </row>
    <row r="104" spans="1:14" x14ac:dyDescent="0.15">
      <c r="A104" s="41"/>
      <c r="B104" s="29"/>
      <c r="C104" s="42" t="s">
        <v>44</v>
      </c>
      <c r="D104" s="42" t="s">
        <v>44</v>
      </c>
      <c r="E104" s="42" t="s">
        <v>44</v>
      </c>
      <c r="F104" s="42" t="s">
        <v>45</v>
      </c>
      <c r="G104" s="42" t="s">
        <v>44</v>
      </c>
      <c r="H104" s="42" t="s">
        <v>44</v>
      </c>
      <c r="I104" s="43" t="s">
        <v>44</v>
      </c>
      <c r="J104" s="42" t="s">
        <v>45</v>
      </c>
      <c r="K104" s="42" t="s">
        <v>120</v>
      </c>
      <c r="L104" s="42" t="s">
        <v>120</v>
      </c>
      <c r="M104" s="42" t="s">
        <v>46</v>
      </c>
      <c r="N104" s="44" t="s">
        <v>47</v>
      </c>
    </row>
    <row r="105" spans="1:14" x14ac:dyDescent="0.15">
      <c r="A105" s="137" t="s">
        <v>100</v>
      </c>
      <c r="B105" s="138"/>
      <c r="C105" s="67">
        <v>914</v>
      </c>
      <c r="D105" s="67">
        <v>276</v>
      </c>
      <c r="E105" s="67">
        <f>SUM(C105:D105)</f>
        <v>1190</v>
      </c>
      <c r="F105" s="67">
        <v>3</v>
      </c>
      <c r="G105" s="67">
        <v>6197</v>
      </c>
      <c r="H105" s="67">
        <v>1588</v>
      </c>
      <c r="I105" s="67">
        <f>SUM(G105:H105)</f>
        <v>7785</v>
      </c>
      <c r="J105" s="67">
        <v>325</v>
      </c>
      <c r="K105" s="67">
        <v>34229</v>
      </c>
      <c r="L105" s="67">
        <v>15298</v>
      </c>
      <c r="M105" s="67">
        <v>1881</v>
      </c>
      <c r="N105" s="68">
        <v>293</v>
      </c>
    </row>
    <row r="106" spans="1:14" x14ac:dyDescent="0.15">
      <c r="A106" s="137" t="s">
        <v>80</v>
      </c>
      <c r="B106" s="138"/>
      <c r="C106" s="67">
        <v>1016</v>
      </c>
      <c r="D106" s="67">
        <v>272</v>
      </c>
      <c r="E106" s="67">
        <v>1288</v>
      </c>
      <c r="F106" s="67">
        <v>2</v>
      </c>
      <c r="G106" s="67">
        <v>6053</v>
      </c>
      <c r="H106" s="67">
        <v>1437</v>
      </c>
      <c r="I106" s="67">
        <v>7490</v>
      </c>
      <c r="J106" s="67">
        <v>339</v>
      </c>
      <c r="K106" s="67">
        <v>33215</v>
      </c>
      <c r="L106" s="67">
        <v>15147</v>
      </c>
      <c r="M106" s="67">
        <v>1740</v>
      </c>
      <c r="N106" s="68">
        <v>292</v>
      </c>
    </row>
    <row r="107" spans="1:14" x14ac:dyDescent="0.15">
      <c r="A107" s="137" t="s">
        <v>85</v>
      </c>
      <c r="B107" s="138"/>
      <c r="C107" s="67">
        <v>1030</v>
      </c>
      <c r="D107" s="67">
        <v>282</v>
      </c>
      <c r="E107" s="67">
        <v>1312</v>
      </c>
      <c r="F107" s="67">
        <v>3</v>
      </c>
      <c r="G107" s="67">
        <v>5894</v>
      </c>
      <c r="H107" s="67">
        <v>1674</v>
      </c>
      <c r="I107" s="67">
        <v>7568</v>
      </c>
      <c r="J107" s="67">
        <v>304</v>
      </c>
      <c r="K107" s="67">
        <v>32709</v>
      </c>
      <c r="L107" s="67">
        <v>14817</v>
      </c>
      <c r="M107" s="67">
        <v>2279</v>
      </c>
      <c r="N107" s="68">
        <v>294</v>
      </c>
    </row>
    <row r="108" spans="1:14" x14ac:dyDescent="0.15">
      <c r="A108" s="137" t="s">
        <v>91</v>
      </c>
      <c r="B108" s="138"/>
      <c r="C108" s="67">
        <v>941</v>
      </c>
      <c r="D108" s="67">
        <v>276</v>
      </c>
      <c r="E108" s="67">
        <f>SUM(C108:D108)</f>
        <v>1217</v>
      </c>
      <c r="F108" s="67">
        <v>3</v>
      </c>
      <c r="G108" s="67">
        <v>5590</v>
      </c>
      <c r="H108" s="67">
        <v>1899</v>
      </c>
      <c r="I108" s="67">
        <f>SUM(G108:H108)</f>
        <v>7489</v>
      </c>
      <c r="J108" s="67">
        <v>308</v>
      </c>
      <c r="K108" s="67">
        <v>32080</v>
      </c>
      <c r="L108" s="67">
        <v>14518</v>
      </c>
      <c r="M108" s="67">
        <v>2389</v>
      </c>
      <c r="N108" s="68">
        <v>275</v>
      </c>
    </row>
    <row r="109" spans="1:14" x14ac:dyDescent="0.15">
      <c r="A109" s="137" t="s">
        <v>92</v>
      </c>
      <c r="B109" s="138"/>
      <c r="C109" s="67">
        <v>886</v>
      </c>
      <c r="D109" s="67">
        <v>245</v>
      </c>
      <c r="E109" s="67">
        <f>SUM(C109:D109)</f>
        <v>1131</v>
      </c>
      <c r="F109" s="67">
        <v>3</v>
      </c>
      <c r="G109" s="67">
        <v>4458</v>
      </c>
      <c r="H109" s="67">
        <v>1331</v>
      </c>
      <c r="I109" s="67">
        <f>SUM(G109:H109)</f>
        <v>5789</v>
      </c>
      <c r="J109" s="67">
        <v>152</v>
      </c>
      <c r="K109" s="67">
        <v>25458</v>
      </c>
      <c r="L109" s="67">
        <v>11158</v>
      </c>
      <c r="M109" s="67">
        <v>2064</v>
      </c>
      <c r="N109" s="68">
        <v>243</v>
      </c>
    </row>
    <row r="110" spans="1:14" ht="15" customHeight="1" x14ac:dyDescent="0.15">
      <c r="A110" s="137" t="s">
        <v>105</v>
      </c>
      <c r="B110" s="138"/>
      <c r="C110" s="32">
        <v>948</v>
      </c>
      <c r="D110" s="32">
        <v>218</v>
      </c>
      <c r="E110" s="32">
        <f>SUM(C110:D110)</f>
        <v>1166</v>
      </c>
      <c r="F110" s="32">
        <v>3</v>
      </c>
      <c r="G110" s="32">
        <v>5746</v>
      </c>
      <c r="H110" s="32">
        <v>1661</v>
      </c>
      <c r="I110" s="32">
        <f>SUM(G110:H110)</f>
        <v>7407</v>
      </c>
      <c r="J110" s="32">
        <v>137</v>
      </c>
      <c r="K110" s="32">
        <v>32392</v>
      </c>
      <c r="L110" s="32">
        <v>13921</v>
      </c>
      <c r="M110" s="32">
        <v>2091</v>
      </c>
      <c r="N110" s="45">
        <v>292</v>
      </c>
    </row>
    <row r="111" spans="1:14" ht="15" customHeight="1" x14ac:dyDescent="0.15">
      <c r="A111" s="137" t="s">
        <v>117</v>
      </c>
      <c r="B111" s="138"/>
      <c r="C111" s="32">
        <v>918</v>
      </c>
      <c r="D111" s="32">
        <v>228</v>
      </c>
      <c r="E111" s="32">
        <f>SUM(C111:D111)</f>
        <v>1146</v>
      </c>
      <c r="F111" s="32">
        <v>3</v>
      </c>
      <c r="G111" s="32">
        <v>5602</v>
      </c>
      <c r="H111" s="32">
        <v>1880</v>
      </c>
      <c r="I111" s="32">
        <f>SUM(G111:H111)</f>
        <v>7482</v>
      </c>
      <c r="J111" s="32">
        <v>275</v>
      </c>
      <c r="K111" s="32">
        <v>32953</v>
      </c>
      <c r="L111" s="32">
        <v>16536</v>
      </c>
      <c r="M111" s="32">
        <v>2154</v>
      </c>
      <c r="N111" s="45">
        <v>292</v>
      </c>
    </row>
    <row r="112" spans="1:14" x14ac:dyDescent="0.15">
      <c r="A112" s="41"/>
      <c r="B112" s="29"/>
      <c r="C112" s="32" t="s">
        <v>51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45"/>
    </row>
    <row r="113" spans="1:14" x14ac:dyDescent="0.15">
      <c r="A113" s="92" t="s">
        <v>106</v>
      </c>
      <c r="B113" s="29" t="s">
        <v>52</v>
      </c>
      <c r="C113" s="32">
        <v>2</v>
      </c>
      <c r="D113" s="32">
        <v>6</v>
      </c>
      <c r="E113" s="32">
        <f>SUM(C113:D113)</f>
        <v>8</v>
      </c>
      <c r="F113" s="32">
        <v>0</v>
      </c>
      <c r="G113" s="32">
        <v>473</v>
      </c>
      <c r="H113" s="32">
        <v>174</v>
      </c>
      <c r="I113" s="46">
        <f>SUM(G113:H113)</f>
        <v>647</v>
      </c>
      <c r="J113" s="32">
        <v>7</v>
      </c>
      <c r="K113" s="32">
        <v>2701</v>
      </c>
      <c r="L113" s="32">
        <v>1267</v>
      </c>
      <c r="M113" s="80">
        <v>178</v>
      </c>
      <c r="N113" s="99">
        <v>25</v>
      </c>
    </row>
    <row r="114" spans="1:14" x14ac:dyDescent="0.15">
      <c r="A114" s="33"/>
      <c r="B114" s="29" t="s">
        <v>53</v>
      </c>
      <c r="C114" s="32">
        <v>4</v>
      </c>
      <c r="D114" s="32">
        <v>4</v>
      </c>
      <c r="E114" s="32">
        <f t="shared" ref="E114:E124" si="6">SUM(C114:D114)</f>
        <v>8</v>
      </c>
      <c r="F114" s="32">
        <v>0</v>
      </c>
      <c r="G114" s="32">
        <v>531</v>
      </c>
      <c r="H114" s="32">
        <v>179</v>
      </c>
      <c r="I114" s="46">
        <f t="shared" ref="I114:I124" si="7">SUM(G114:H114)</f>
        <v>710</v>
      </c>
      <c r="J114" s="32">
        <v>9</v>
      </c>
      <c r="K114" s="32">
        <v>3026</v>
      </c>
      <c r="L114" s="32">
        <v>1406</v>
      </c>
      <c r="M114" s="80">
        <v>181</v>
      </c>
      <c r="N114" s="99">
        <v>25</v>
      </c>
    </row>
    <row r="115" spans="1:14" x14ac:dyDescent="0.15">
      <c r="A115" s="33"/>
      <c r="B115" s="29" t="s">
        <v>54</v>
      </c>
      <c r="C115" s="32">
        <v>5</v>
      </c>
      <c r="D115" s="32">
        <v>3</v>
      </c>
      <c r="E115" s="32">
        <f t="shared" si="6"/>
        <v>8</v>
      </c>
      <c r="F115" s="32">
        <v>0</v>
      </c>
      <c r="G115" s="32">
        <v>481</v>
      </c>
      <c r="H115" s="32">
        <v>174</v>
      </c>
      <c r="I115" s="46">
        <f t="shared" si="7"/>
        <v>655</v>
      </c>
      <c r="J115" s="32">
        <v>63</v>
      </c>
      <c r="K115" s="32">
        <v>3012</v>
      </c>
      <c r="L115" s="32">
        <v>1521</v>
      </c>
      <c r="M115" s="80">
        <v>208</v>
      </c>
      <c r="N115" s="99">
        <v>25</v>
      </c>
    </row>
    <row r="116" spans="1:14" x14ac:dyDescent="0.15">
      <c r="A116" s="33"/>
      <c r="B116" s="29" t="s">
        <v>55</v>
      </c>
      <c r="C116" s="32">
        <v>6</v>
      </c>
      <c r="D116" s="32">
        <v>5</v>
      </c>
      <c r="E116" s="32">
        <f t="shared" si="6"/>
        <v>11</v>
      </c>
      <c r="F116" s="32">
        <v>0</v>
      </c>
      <c r="G116" s="32">
        <v>518</v>
      </c>
      <c r="H116" s="32">
        <v>264</v>
      </c>
      <c r="I116" s="46">
        <f t="shared" si="7"/>
        <v>782</v>
      </c>
      <c r="J116" s="32">
        <v>15</v>
      </c>
      <c r="K116" s="32">
        <v>3321</v>
      </c>
      <c r="L116" s="32">
        <v>1789</v>
      </c>
      <c r="M116" s="80">
        <v>223</v>
      </c>
      <c r="N116" s="99">
        <v>26</v>
      </c>
    </row>
    <row r="117" spans="1:14" x14ac:dyDescent="0.15">
      <c r="A117" s="33"/>
      <c r="B117" s="29" t="s">
        <v>56</v>
      </c>
      <c r="C117" s="32">
        <v>6</v>
      </c>
      <c r="D117" s="32">
        <v>6</v>
      </c>
      <c r="E117" s="32">
        <f t="shared" si="6"/>
        <v>12</v>
      </c>
      <c r="F117" s="32">
        <v>0</v>
      </c>
      <c r="G117" s="32">
        <v>486</v>
      </c>
      <c r="H117" s="32">
        <v>206</v>
      </c>
      <c r="I117" s="46">
        <f t="shared" si="7"/>
        <v>692</v>
      </c>
      <c r="J117" s="32">
        <v>19</v>
      </c>
      <c r="K117" s="32">
        <v>3135</v>
      </c>
      <c r="L117" s="32">
        <v>1696</v>
      </c>
      <c r="M117" s="80">
        <v>183</v>
      </c>
      <c r="N117" s="99">
        <v>25</v>
      </c>
    </row>
    <row r="118" spans="1:14" x14ac:dyDescent="0.15">
      <c r="A118" s="33"/>
      <c r="B118" s="29" t="s">
        <v>57</v>
      </c>
      <c r="C118" s="32">
        <v>3</v>
      </c>
      <c r="D118" s="32">
        <v>5</v>
      </c>
      <c r="E118" s="32">
        <f t="shared" si="6"/>
        <v>8</v>
      </c>
      <c r="F118" s="32">
        <v>0</v>
      </c>
      <c r="G118" s="32">
        <v>454</v>
      </c>
      <c r="H118" s="32">
        <v>145</v>
      </c>
      <c r="I118" s="46">
        <f t="shared" si="7"/>
        <v>599</v>
      </c>
      <c r="J118" s="32">
        <v>11</v>
      </c>
      <c r="K118" s="32">
        <v>2621</v>
      </c>
      <c r="L118" s="32">
        <v>1285</v>
      </c>
      <c r="M118" s="80">
        <v>197</v>
      </c>
      <c r="N118" s="99">
        <v>25</v>
      </c>
    </row>
    <row r="119" spans="1:14" x14ac:dyDescent="0.15">
      <c r="A119" s="33"/>
      <c r="B119" s="29" t="s">
        <v>58</v>
      </c>
      <c r="C119" s="32">
        <v>2</v>
      </c>
      <c r="D119" s="32">
        <v>1</v>
      </c>
      <c r="E119" s="32">
        <f t="shared" si="6"/>
        <v>3</v>
      </c>
      <c r="F119" s="32">
        <v>0</v>
      </c>
      <c r="G119" s="32">
        <v>449</v>
      </c>
      <c r="H119" s="32">
        <v>133</v>
      </c>
      <c r="I119" s="46">
        <f t="shared" si="7"/>
        <v>582</v>
      </c>
      <c r="J119" s="32">
        <v>50</v>
      </c>
      <c r="K119" s="32">
        <v>2658</v>
      </c>
      <c r="L119" s="32">
        <v>1352</v>
      </c>
      <c r="M119" s="80">
        <v>176</v>
      </c>
      <c r="N119" s="99">
        <v>25</v>
      </c>
    </row>
    <row r="120" spans="1:14" x14ac:dyDescent="0.15">
      <c r="A120" s="33"/>
      <c r="B120" s="29" t="s">
        <v>59</v>
      </c>
      <c r="C120" s="32">
        <v>3</v>
      </c>
      <c r="D120" s="32">
        <v>2</v>
      </c>
      <c r="E120" s="32">
        <f t="shared" si="6"/>
        <v>5</v>
      </c>
      <c r="F120" s="32">
        <v>0</v>
      </c>
      <c r="G120" s="32">
        <v>468</v>
      </c>
      <c r="H120" s="32">
        <v>107</v>
      </c>
      <c r="I120" s="46">
        <f t="shared" si="7"/>
        <v>575</v>
      </c>
      <c r="J120" s="32">
        <v>12</v>
      </c>
      <c r="K120" s="32">
        <v>2414</v>
      </c>
      <c r="L120" s="32">
        <v>1045</v>
      </c>
      <c r="M120" s="80">
        <v>180</v>
      </c>
      <c r="N120" s="99">
        <v>25</v>
      </c>
    </row>
    <row r="121" spans="1:14" x14ac:dyDescent="0.15">
      <c r="A121" s="33"/>
      <c r="B121" s="29" t="s">
        <v>60</v>
      </c>
      <c r="C121" s="32">
        <v>1</v>
      </c>
      <c r="D121" s="32">
        <v>0</v>
      </c>
      <c r="E121" s="32">
        <f t="shared" si="6"/>
        <v>1</v>
      </c>
      <c r="F121" s="32">
        <v>0</v>
      </c>
      <c r="G121" s="32">
        <v>394</v>
      </c>
      <c r="H121" s="32">
        <v>122</v>
      </c>
      <c r="I121" s="46">
        <f t="shared" si="7"/>
        <v>516</v>
      </c>
      <c r="J121" s="32">
        <v>47</v>
      </c>
      <c r="K121" s="32">
        <v>2486</v>
      </c>
      <c r="L121" s="32">
        <v>1366</v>
      </c>
      <c r="M121" s="80">
        <v>134</v>
      </c>
      <c r="N121" s="99">
        <v>23</v>
      </c>
    </row>
    <row r="122" spans="1:14" x14ac:dyDescent="0.15">
      <c r="A122" s="33" t="s">
        <v>115</v>
      </c>
      <c r="B122" s="29" t="s">
        <v>61</v>
      </c>
      <c r="C122" s="32">
        <v>7</v>
      </c>
      <c r="D122" s="32">
        <v>1</v>
      </c>
      <c r="E122" s="32">
        <f t="shared" si="6"/>
        <v>8</v>
      </c>
      <c r="F122" s="32">
        <v>0</v>
      </c>
      <c r="G122" s="32">
        <v>446</v>
      </c>
      <c r="H122" s="32">
        <v>129</v>
      </c>
      <c r="I122" s="46">
        <f t="shared" si="7"/>
        <v>575</v>
      </c>
      <c r="J122" s="32">
        <v>20</v>
      </c>
      <c r="K122" s="32">
        <v>2536</v>
      </c>
      <c r="L122" s="32">
        <v>1218</v>
      </c>
      <c r="M122" s="80">
        <v>173</v>
      </c>
      <c r="N122" s="99">
        <v>23</v>
      </c>
    </row>
    <row r="123" spans="1:14" x14ac:dyDescent="0.15">
      <c r="A123" s="33"/>
      <c r="B123" s="29" t="s">
        <v>62</v>
      </c>
      <c r="C123" s="95">
        <v>3</v>
      </c>
      <c r="D123" s="32">
        <v>2</v>
      </c>
      <c r="E123" s="32">
        <f t="shared" si="6"/>
        <v>5</v>
      </c>
      <c r="F123" s="32">
        <v>0</v>
      </c>
      <c r="G123" s="32">
        <v>486</v>
      </c>
      <c r="H123" s="32">
        <v>105</v>
      </c>
      <c r="I123" s="46">
        <f t="shared" si="7"/>
        <v>591</v>
      </c>
      <c r="J123" s="32">
        <v>15</v>
      </c>
      <c r="K123" s="32">
        <v>2495</v>
      </c>
      <c r="L123" s="32">
        <v>1253</v>
      </c>
      <c r="M123" s="80">
        <v>139</v>
      </c>
      <c r="N123" s="99">
        <v>23</v>
      </c>
    </row>
    <row r="124" spans="1:14" x14ac:dyDescent="0.15">
      <c r="A124" s="33"/>
      <c r="B124" s="29" t="s">
        <v>63</v>
      </c>
      <c r="C124" s="95">
        <v>1</v>
      </c>
      <c r="D124" s="95">
        <v>9</v>
      </c>
      <c r="E124" s="32">
        <f t="shared" si="6"/>
        <v>10</v>
      </c>
      <c r="F124" s="32">
        <v>0</v>
      </c>
      <c r="G124" s="93">
        <v>416</v>
      </c>
      <c r="H124" s="93">
        <v>142</v>
      </c>
      <c r="I124" s="46">
        <f t="shared" si="7"/>
        <v>558</v>
      </c>
      <c r="J124" s="93">
        <v>7</v>
      </c>
      <c r="K124" s="93">
        <v>2548</v>
      </c>
      <c r="L124" s="93">
        <v>1338</v>
      </c>
      <c r="M124" s="80">
        <v>182</v>
      </c>
      <c r="N124" s="99">
        <v>22</v>
      </c>
    </row>
    <row r="125" spans="1:14" x14ac:dyDescent="0.15">
      <c r="A125" s="141" t="s">
        <v>64</v>
      </c>
      <c r="B125" s="148"/>
      <c r="C125" s="96">
        <f>IF(ISERROR(SUM(C113:C124)/$N$111),"",(SUM(C113:C124)/$N$111))</f>
        <v>0.14726027397260275</v>
      </c>
      <c r="D125" s="96">
        <f>IF(ISERROR(SUM(D113:D124)/$N$111),"",(SUM(D113:D124)/$N$111))</f>
        <v>0.15068493150684931</v>
      </c>
      <c r="E125" s="96">
        <f>IF(ISERROR(SUM(E113:E124)/$N$111),"",(SUM(E113:E124)/$N$111))</f>
        <v>0.29794520547945208</v>
      </c>
      <c r="F125" s="96">
        <f>IF(ISERROR(SUM(F113:F124)/$N$111),"",(SUM(F113:F124)/$N$111))</f>
        <v>0</v>
      </c>
      <c r="G125" s="97">
        <f>G111/N111</f>
        <v>19.184931506849313</v>
      </c>
      <c r="H125" s="97">
        <f>H111/N111</f>
        <v>6.4383561643835616</v>
      </c>
      <c r="I125" s="97">
        <f>I111/N111</f>
        <v>25.623287671232877</v>
      </c>
      <c r="J125" s="97">
        <f>J111/N111</f>
        <v>0.94178082191780821</v>
      </c>
      <c r="K125" s="97">
        <f>K111/N111</f>
        <v>112.85273972602739</v>
      </c>
      <c r="L125" s="97">
        <f>L111/N111</f>
        <v>56.630136986301373</v>
      </c>
      <c r="M125" s="97">
        <f>M111/N111</f>
        <v>7.3767123287671232</v>
      </c>
      <c r="N125" s="98" t="s">
        <v>89</v>
      </c>
    </row>
    <row r="126" spans="1:14" x14ac:dyDescent="0.15">
      <c r="A126" s="22" t="s">
        <v>78</v>
      </c>
    </row>
    <row r="127" spans="1:14" x14ac:dyDescent="0.25">
      <c r="A127" s="132" t="s">
        <v>97</v>
      </c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</row>
    <row r="128" spans="1:14" x14ac:dyDescent="0.25">
      <c r="A128" s="19" t="s">
        <v>102</v>
      </c>
      <c r="L128" s="47"/>
      <c r="M128" s="40"/>
      <c r="N128" s="49"/>
    </row>
  </sheetData>
  <mergeCells count="108">
    <mergeCell ref="F5:F6"/>
    <mergeCell ref="A31:B31"/>
    <mergeCell ref="A43:B43"/>
    <mergeCell ref="A34:N34"/>
    <mergeCell ref="A111:B111"/>
    <mergeCell ref="A125:B125"/>
    <mergeCell ref="F102:F103"/>
    <mergeCell ref="A78:B78"/>
    <mergeCell ref="A107:B107"/>
    <mergeCell ref="A79:B79"/>
    <mergeCell ref="A108:B108"/>
    <mergeCell ref="B101:B103"/>
    <mergeCell ref="C101:F101"/>
    <mergeCell ref="A109:B109"/>
    <mergeCell ref="A82:B82"/>
    <mergeCell ref="A106:B106"/>
    <mergeCell ref="A80:B80"/>
    <mergeCell ref="A105:B105"/>
    <mergeCell ref="A16:B16"/>
    <mergeCell ref="A51:B51"/>
    <mergeCell ref="A81:B81"/>
    <mergeCell ref="A110:B110"/>
    <mergeCell ref="L102:L103"/>
    <mergeCell ref="K72:K73"/>
    <mergeCell ref="A97:N97"/>
    <mergeCell ref="A96:B96"/>
    <mergeCell ref="A17:B17"/>
    <mergeCell ref="I102:I103"/>
    <mergeCell ref="K102:K103"/>
    <mergeCell ref="C102:E102"/>
    <mergeCell ref="M39:M41"/>
    <mergeCell ref="N39:N41"/>
    <mergeCell ref="H40:H41"/>
    <mergeCell ref="M70:N70"/>
    <mergeCell ref="M100:N100"/>
    <mergeCell ref="M101:M103"/>
    <mergeCell ref="G101:I101"/>
    <mergeCell ref="A52:B52"/>
    <mergeCell ref="A48:B48"/>
    <mergeCell ref="A49:B49"/>
    <mergeCell ref="A67:N67"/>
    <mergeCell ref="K40:K41"/>
    <mergeCell ref="L40:L41"/>
    <mergeCell ref="K5:K6"/>
    <mergeCell ref="A1:D2"/>
    <mergeCell ref="M3:N3"/>
    <mergeCell ref="A4:A6"/>
    <mergeCell ref="B4:B6"/>
    <mergeCell ref="C4:F4"/>
    <mergeCell ref="G40:G41"/>
    <mergeCell ref="C5:E5"/>
    <mergeCell ref="M4:M6"/>
    <mergeCell ref="N4:N6"/>
    <mergeCell ref="I5:I6"/>
    <mergeCell ref="A8:B8"/>
    <mergeCell ref="A9:B9"/>
    <mergeCell ref="G4:I4"/>
    <mergeCell ref="J4:J6"/>
    <mergeCell ref="K4:L4"/>
    <mergeCell ref="G5:G6"/>
    <mergeCell ref="J39:J41"/>
    <mergeCell ref="H5:H6"/>
    <mergeCell ref="L5:L6"/>
    <mergeCell ref="A15:B15"/>
    <mergeCell ref="A12:B12"/>
    <mergeCell ref="A13:B13"/>
    <mergeCell ref="A14:B14"/>
    <mergeCell ref="A10:B10"/>
    <mergeCell ref="A11:B11"/>
    <mergeCell ref="I40:I41"/>
    <mergeCell ref="M38:N38"/>
    <mergeCell ref="C39:F39"/>
    <mergeCell ref="A39:A41"/>
    <mergeCell ref="A66:B66"/>
    <mergeCell ref="A50:B50"/>
    <mergeCell ref="A47:B47"/>
    <mergeCell ref="G39:I39"/>
    <mergeCell ref="K39:L39"/>
    <mergeCell ref="C40:E40"/>
    <mergeCell ref="F40:F41"/>
    <mergeCell ref="B39:B41"/>
    <mergeCell ref="A44:B44"/>
    <mergeCell ref="A45:B45"/>
    <mergeCell ref="A46:B46"/>
    <mergeCell ref="A127:N127"/>
    <mergeCell ref="K71:L71"/>
    <mergeCell ref="M71:M73"/>
    <mergeCell ref="N71:N73"/>
    <mergeCell ref="L72:L73"/>
    <mergeCell ref="A75:B75"/>
    <mergeCell ref="A76:B76"/>
    <mergeCell ref="F72:F73"/>
    <mergeCell ref="G72:G73"/>
    <mergeCell ref="I72:I73"/>
    <mergeCell ref="N101:N103"/>
    <mergeCell ref="J101:J103"/>
    <mergeCell ref="K101:L101"/>
    <mergeCell ref="G102:G103"/>
    <mergeCell ref="A101:A103"/>
    <mergeCell ref="G71:I71"/>
    <mergeCell ref="J71:J73"/>
    <mergeCell ref="A71:A73"/>
    <mergeCell ref="B71:B73"/>
    <mergeCell ref="C71:F71"/>
    <mergeCell ref="H72:H73"/>
    <mergeCell ref="C72:E72"/>
    <mergeCell ref="H102:H103"/>
    <mergeCell ref="A77:B77"/>
  </mergeCells>
  <phoneticPr fontId="2"/>
  <pageMargins left="0.55118110236220474" right="0.39370078740157483" top="0.45" bottom="0.23" header="0.51181102362204722" footer="0.22"/>
  <pageSetup paperSize="9" scale="42" firstPageNumber="70" orientation="portrait" cellComments="asDisplayed" useFirstPageNumber="1" r:id="rId1"/>
  <headerFooter alignWithMargins="0"/>
  <ignoredErrors>
    <ignoredError sqref="C66:F66 C53:F53 C31:D31 N31 J46:N50 C46:H50 E52 E54:E65 E81:E82 I82 N66 C96:M96 E84:E95 E110:E111 E113:E124 C125:F125" unlockedFormula="1"/>
    <ignoredError sqref="I52 E31:F31 E18:I18 E17 I17 E19:E30 I19:I30 I46:I50 I81 I84:I95 I110:I111 I113:I124 I54:I65" formulaRange="1" unlockedFormula="1"/>
    <ignoredError sqref="E14:I15 I79:I80 I105:I109" formulaRange="1"/>
    <ignoredError sqref="J31:M31 G66:M66 G125:M125" evalError="1" unlockedFormula="1"/>
    <ignoredError sqref="G31:I31" evalError="1" formulaRange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3"/>
  <sheetViews>
    <sheetView showGridLines="0" view="pageBreakPreview" zoomScale="110" zoomScaleNormal="100" zoomScaleSheetLayoutView="110" workbookViewId="0"/>
  </sheetViews>
  <sheetFormatPr defaultRowHeight="15.75" x14ac:dyDescent="0.25"/>
  <cols>
    <col min="1" max="1" width="0.875" style="4" customWidth="1"/>
    <col min="2" max="2" width="10" style="4" customWidth="1"/>
    <col min="3" max="3" width="5.625" style="2" customWidth="1"/>
    <col min="4" max="6" width="9.125" style="4" customWidth="1"/>
    <col min="7" max="7" width="6.125" style="4" customWidth="1"/>
    <col min="8" max="8" width="10.875" style="4" bestFit="1" customWidth="1"/>
    <col min="9" max="9" width="8.875" style="4" customWidth="1"/>
    <col min="10" max="10" width="10.875" style="4" bestFit="1" customWidth="1"/>
    <col min="11" max="11" width="10" style="4" bestFit="1" customWidth="1"/>
    <col min="12" max="12" width="13.125" style="4" bestFit="1" customWidth="1"/>
    <col min="13" max="13" width="10.5" style="4" customWidth="1"/>
    <col min="14" max="14" width="10.875" style="4" bestFit="1" customWidth="1"/>
    <col min="15" max="15" width="6.125" style="4" customWidth="1"/>
    <col min="16" max="16384" width="9" style="4"/>
  </cols>
  <sheetData>
    <row r="2" spans="2:17" ht="24" customHeight="1" x14ac:dyDescent="0.3">
      <c r="B2" s="1" t="s">
        <v>68</v>
      </c>
      <c r="D2" s="3"/>
      <c r="E2" s="3"/>
      <c r="F2" s="3"/>
      <c r="G2" s="3"/>
      <c r="M2" s="164"/>
      <c r="N2" s="164"/>
      <c r="Q2" s="4" t="s">
        <v>69</v>
      </c>
    </row>
    <row r="3" spans="2:17" ht="19.5" customHeight="1" x14ac:dyDescent="0.25">
      <c r="B3" s="165" t="s">
        <v>0</v>
      </c>
      <c r="C3" s="168" t="s">
        <v>30</v>
      </c>
      <c r="D3" s="171" t="s">
        <v>31</v>
      </c>
      <c r="E3" s="172"/>
      <c r="F3" s="172"/>
      <c r="G3" s="173"/>
      <c r="H3" s="174" t="s">
        <v>32</v>
      </c>
      <c r="I3" s="175"/>
      <c r="J3" s="176"/>
      <c r="K3" s="177" t="s">
        <v>70</v>
      </c>
      <c r="L3" s="174" t="s">
        <v>34</v>
      </c>
      <c r="M3" s="176"/>
      <c r="N3" s="177" t="s">
        <v>71</v>
      </c>
      <c r="O3" s="3"/>
    </row>
    <row r="4" spans="2:17" ht="17.25" customHeight="1" x14ac:dyDescent="0.25">
      <c r="B4" s="166"/>
      <c r="C4" s="169"/>
      <c r="D4" s="171" t="s">
        <v>37</v>
      </c>
      <c r="E4" s="172"/>
      <c r="F4" s="173"/>
      <c r="G4" s="183" t="s">
        <v>38</v>
      </c>
      <c r="H4" s="180" t="s">
        <v>39</v>
      </c>
      <c r="I4" s="180" t="s">
        <v>40</v>
      </c>
      <c r="J4" s="180" t="s">
        <v>41</v>
      </c>
      <c r="K4" s="178"/>
      <c r="L4" s="185" t="s">
        <v>42</v>
      </c>
      <c r="M4" s="181" t="s">
        <v>43</v>
      </c>
      <c r="N4" s="178"/>
      <c r="O4" s="3"/>
    </row>
    <row r="5" spans="2:17" ht="18" customHeight="1" x14ac:dyDescent="0.25">
      <c r="B5" s="167"/>
      <c r="C5" s="170"/>
      <c r="D5" s="5" t="s">
        <v>39</v>
      </c>
      <c r="E5" s="5" t="s">
        <v>40</v>
      </c>
      <c r="F5" s="5" t="s">
        <v>41</v>
      </c>
      <c r="G5" s="184"/>
      <c r="H5" s="180"/>
      <c r="I5" s="180"/>
      <c r="J5" s="180"/>
      <c r="K5" s="179"/>
      <c r="L5" s="186"/>
      <c r="M5" s="182"/>
      <c r="N5" s="179"/>
      <c r="O5" s="3"/>
    </row>
    <row r="6" spans="2:17" x14ac:dyDescent="0.25">
      <c r="B6" s="6"/>
      <c r="C6" s="7"/>
      <c r="D6" s="8" t="s">
        <v>44</v>
      </c>
      <c r="E6" s="8" t="s">
        <v>44</v>
      </c>
      <c r="F6" s="8" t="s">
        <v>44</v>
      </c>
      <c r="G6" s="8" t="s">
        <v>45</v>
      </c>
      <c r="H6" s="8" t="s">
        <v>44</v>
      </c>
      <c r="I6" s="8" t="s">
        <v>44</v>
      </c>
      <c r="J6" s="8" t="s">
        <v>44</v>
      </c>
      <c r="K6" s="8" t="s">
        <v>45</v>
      </c>
      <c r="L6" s="8" t="s">
        <v>120</v>
      </c>
      <c r="M6" s="8" t="s">
        <v>120</v>
      </c>
      <c r="N6" s="9" t="s">
        <v>46</v>
      </c>
    </row>
    <row r="7" spans="2:17" ht="18" customHeight="1" x14ac:dyDescent="0.25">
      <c r="B7" s="160" t="s">
        <v>72</v>
      </c>
      <c r="C7" s="161"/>
      <c r="D7" s="70">
        <v>65566</v>
      </c>
      <c r="E7" s="70">
        <v>9653</v>
      </c>
      <c r="F7" s="70">
        <v>75219</v>
      </c>
      <c r="G7" s="70">
        <v>343</v>
      </c>
      <c r="H7" s="70">
        <v>314161</v>
      </c>
      <c r="I7" s="70">
        <v>70844</v>
      </c>
      <c r="J7" s="70">
        <v>385005</v>
      </c>
      <c r="K7" s="70">
        <v>6274</v>
      </c>
      <c r="L7" s="70">
        <v>1524085</v>
      </c>
      <c r="M7" s="70">
        <v>488778</v>
      </c>
      <c r="N7" s="71">
        <v>152689</v>
      </c>
    </row>
    <row r="8" spans="2:17" ht="18" customHeight="1" x14ac:dyDescent="0.25">
      <c r="B8" s="158" t="s">
        <v>73</v>
      </c>
      <c r="C8" s="159"/>
      <c r="D8" s="70">
        <v>64283</v>
      </c>
      <c r="E8" s="70">
        <v>9295</v>
      </c>
      <c r="F8" s="70">
        <v>73578</v>
      </c>
      <c r="G8" s="70">
        <v>362</v>
      </c>
      <c r="H8" s="70">
        <v>301516</v>
      </c>
      <c r="I8" s="70">
        <v>61832</v>
      </c>
      <c r="J8" s="70">
        <v>363348</v>
      </c>
      <c r="K8" s="70">
        <v>7548</v>
      </c>
      <c r="L8" s="70">
        <v>1423236</v>
      </c>
      <c r="M8" s="70">
        <v>452078</v>
      </c>
      <c r="N8" s="71">
        <v>157459</v>
      </c>
    </row>
    <row r="9" spans="2:17" ht="18" customHeight="1" x14ac:dyDescent="0.25">
      <c r="B9" s="158" t="s">
        <v>74</v>
      </c>
      <c r="C9" s="159"/>
      <c r="D9" s="70">
        <v>61548</v>
      </c>
      <c r="E9" s="70">
        <v>10954</v>
      </c>
      <c r="F9" s="70">
        <v>72502</v>
      </c>
      <c r="G9" s="70">
        <v>382</v>
      </c>
      <c r="H9" s="70">
        <v>318919</v>
      </c>
      <c r="I9" s="70">
        <v>66090</v>
      </c>
      <c r="J9" s="70">
        <v>385009</v>
      </c>
      <c r="K9" s="70">
        <v>9225</v>
      </c>
      <c r="L9" s="70">
        <v>1502512</v>
      </c>
      <c r="M9" s="70">
        <v>493267</v>
      </c>
      <c r="N9" s="71">
        <v>163362</v>
      </c>
    </row>
    <row r="10" spans="2:17" ht="18" customHeight="1" x14ac:dyDescent="0.25">
      <c r="B10" s="158" t="s">
        <v>29</v>
      </c>
      <c r="C10" s="159"/>
      <c r="D10" s="70">
        <v>60128</v>
      </c>
      <c r="E10" s="70">
        <v>10375</v>
      </c>
      <c r="F10" s="70">
        <f>SUM(D10:E10)</f>
        <v>70503</v>
      </c>
      <c r="G10" s="70">
        <v>403</v>
      </c>
      <c r="H10" s="70">
        <v>313400</v>
      </c>
      <c r="I10" s="70">
        <v>62695</v>
      </c>
      <c r="J10" s="70">
        <f>SUM(H10:I10)</f>
        <v>376095</v>
      </c>
      <c r="K10" s="70">
        <v>9492</v>
      </c>
      <c r="L10" s="70">
        <v>1462666</v>
      </c>
      <c r="M10" s="70">
        <v>490278</v>
      </c>
      <c r="N10" s="71">
        <v>170694</v>
      </c>
    </row>
    <row r="11" spans="2:17" ht="18" customHeight="1" x14ac:dyDescent="0.25">
      <c r="B11" s="158" t="s">
        <v>81</v>
      </c>
      <c r="C11" s="159"/>
      <c r="D11" s="70">
        <v>65090</v>
      </c>
      <c r="E11" s="70">
        <v>10303</v>
      </c>
      <c r="F11" s="70">
        <v>75393</v>
      </c>
      <c r="G11" s="70">
        <v>434</v>
      </c>
      <c r="H11" s="70">
        <v>301696</v>
      </c>
      <c r="I11" s="70">
        <v>60182</v>
      </c>
      <c r="J11" s="70">
        <v>361878</v>
      </c>
      <c r="K11" s="70">
        <v>9684</v>
      </c>
      <c r="L11" s="70">
        <v>1392222</v>
      </c>
      <c r="M11" s="70">
        <v>479489</v>
      </c>
      <c r="N11" s="71">
        <v>175152</v>
      </c>
    </row>
    <row r="12" spans="2:17" ht="18" customHeight="1" x14ac:dyDescent="0.25">
      <c r="B12" s="158" t="s">
        <v>82</v>
      </c>
      <c r="C12" s="159"/>
      <c r="D12" s="70">
        <v>64725</v>
      </c>
      <c r="E12" s="70">
        <v>10462</v>
      </c>
      <c r="F12" s="70">
        <v>75187</v>
      </c>
      <c r="G12" s="70">
        <v>291</v>
      </c>
      <c r="H12" s="70">
        <v>291378</v>
      </c>
      <c r="I12" s="70">
        <v>63587</v>
      </c>
      <c r="J12" s="70">
        <v>354965</v>
      </c>
      <c r="K12" s="70">
        <v>9897</v>
      </c>
      <c r="L12" s="70">
        <v>1367530</v>
      </c>
      <c r="M12" s="70">
        <v>480259</v>
      </c>
      <c r="N12" s="71">
        <v>188965</v>
      </c>
    </row>
    <row r="13" spans="2:17" ht="18" customHeight="1" x14ac:dyDescent="0.25">
      <c r="B13" s="162" t="s">
        <v>95</v>
      </c>
      <c r="C13" s="163"/>
      <c r="D13" s="70">
        <v>56930</v>
      </c>
      <c r="E13" s="70">
        <v>10153</v>
      </c>
      <c r="F13" s="70">
        <f>SUM(D13:E13)</f>
        <v>67083</v>
      </c>
      <c r="G13" s="70">
        <v>266</v>
      </c>
      <c r="H13" s="70">
        <v>261058</v>
      </c>
      <c r="I13" s="70">
        <v>67497</v>
      </c>
      <c r="J13" s="70">
        <f>SUM(H13:I13)</f>
        <v>328555</v>
      </c>
      <c r="K13" s="70">
        <v>8607</v>
      </c>
      <c r="L13" s="70">
        <v>1253503</v>
      </c>
      <c r="M13" s="70">
        <v>451916</v>
      </c>
      <c r="N13" s="71">
        <v>187796</v>
      </c>
    </row>
    <row r="14" spans="2:17" ht="18" customHeight="1" x14ac:dyDescent="0.25">
      <c r="B14" s="156" t="s">
        <v>94</v>
      </c>
      <c r="C14" s="157"/>
      <c r="D14" s="70">
        <v>54233</v>
      </c>
      <c r="E14" s="70">
        <v>9236</v>
      </c>
      <c r="F14" s="70">
        <f>SUM(D14:E14)</f>
        <v>63469</v>
      </c>
      <c r="G14" s="70">
        <v>364</v>
      </c>
      <c r="H14" s="70">
        <v>206465</v>
      </c>
      <c r="I14" s="70">
        <v>45204</v>
      </c>
      <c r="J14" s="70">
        <f>SUM(H14:I14)</f>
        <v>251669</v>
      </c>
      <c r="K14" s="70">
        <v>5513</v>
      </c>
      <c r="L14" s="70">
        <v>981281</v>
      </c>
      <c r="M14" s="70">
        <v>331148</v>
      </c>
      <c r="N14" s="71">
        <v>177744</v>
      </c>
    </row>
    <row r="15" spans="2:17" ht="18" customHeight="1" x14ac:dyDescent="0.25">
      <c r="B15" s="156" t="s">
        <v>107</v>
      </c>
      <c r="C15" s="157"/>
      <c r="D15" s="32">
        <v>57885</v>
      </c>
      <c r="E15" s="32">
        <v>9173</v>
      </c>
      <c r="F15" s="32">
        <f>SUM(D15:E15)</f>
        <v>67058</v>
      </c>
      <c r="G15" s="32">
        <v>443</v>
      </c>
      <c r="H15" s="32">
        <v>243971</v>
      </c>
      <c r="I15" s="32">
        <v>55317</v>
      </c>
      <c r="J15" s="32">
        <f>SUM(H15:I15)</f>
        <v>299288</v>
      </c>
      <c r="K15" s="32">
        <v>6842</v>
      </c>
      <c r="L15" s="32">
        <v>1185110</v>
      </c>
      <c r="M15" s="32">
        <v>420048</v>
      </c>
      <c r="N15" s="45">
        <v>203202</v>
      </c>
    </row>
    <row r="16" spans="2:17" ht="18" customHeight="1" x14ac:dyDescent="0.25">
      <c r="B16" s="156" t="s">
        <v>118</v>
      </c>
      <c r="C16" s="157"/>
      <c r="D16" s="32">
        <v>2060</v>
      </c>
      <c r="E16" s="32">
        <v>1538</v>
      </c>
      <c r="F16" s="32">
        <f>SUM(D16:E16)</f>
        <v>3598</v>
      </c>
      <c r="G16" s="32">
        <v>443</v>
      </c>
      <c r="H16" s="32">
        <v>233201</v>
      </c>
      <c r="I16" s="32">
        <v>52363</v>
      </c>
      <c r="J16" s="32">
        <f>SUM(H16:I16)</f>
        <v>285564</v>
      </c>
      <c r="K16" s="32">
        <v>6934</v>
      </c>
      <c r="L16" s="32">
        <v>1105938</v>
      </c>
      <c r="M16" s="32">
        <v>387616</v>
      </c>
      <c r="N16" s="45">
        <v>195311</v>
      </c>
    </row>
    <row r="17" spans="2:14" ht="18" customHeight="1" x14ac:dyDescent="0.25">
      <c r="B17" s="11"/>
      <c r="C17" s="12"/>
      <c r="D17" s="13" t="s">
        <v>75</v>
      </c>
      <c r="E17" s="14"/>
      <c r="F17" s="14"/>
      <c r="G17" s="14"/>
      <c r="H17" s="14"/>
      <c r="I17" s="14"/>
      <c r="J17" s="14"/>
      <c r="K17" s="14"/>
      <c r="L17" s="14"/>
      <c r="M17" s="14"/>
      <c r="N17" s="15"/>
    </row>
    <row r="18" spans="2:14" ht="18" customHeight="1" x14ac:dyDescent="0.25">
      <c r="B18" s="101" t="s">
        <v>106</v>
      </c>
      <c r="C18" s="102" t="s">
        <v>52</v>
      </c>
      <c r="D18" s="103">
        <v>182</v>
      </c>
      <c r="E18" s="32">
        <v>53</v>
      </c>
      <c r="F18" s="32">
        <f>SUM(D18:E18)</f>
        <v>235</v>
      </c>
      <c r="G18" s="104">
        <v>5</v>
      </c>
      <c r="H18" s="105">
        <v>19428</v>
      </c>
      <c r="I18" s="32">
        <v>4209</v>
      </c>
      <c r="J18" s="32">
        <f>SUM(H18:I18)</f>
        <v>23637</v>
      </c>
      <c r="K18" s="104">
        <v>457</v>
      </c>
      <c r="L18" s="104">
        <v>90842</v>
      </c>
      <c r="M18" s="104">
        <v>30472</v>
      </c>
      <c r="N18" s="44">
        <v>15725</v>
      </c>
    </row>
    <row r="19" spans="2:14" ht="18" customHeight="1" x14ac:dyDescent="0.25">
      <c r="B19" s="11"/>
      <c r="C19" s="102" t="s">
        <v>53</v>
      </c>
      <c r="D19" s="42">
        <v>229</v>
      </c>
      <c r="E19" s="32">
        <v>69</v>
      </c>
      <c r="F19" s="32">
        <f t="shared" ref="F19:F29" si="0">SUM(D19:E19)</f>
        <v>298</v>
      </c>
      <c r="G19" s="105">
        <v>0</v>
      </c>
      <c r="H19" s="42">
        <v>20527</v>
      </c>
      <c r="I19" s="32">
        <v>4345</v>
      </c>
      <c r="J19" s="32">
        <f t="shared" ref="J19:J29" si="1">SUM(H19:I19)</f>
        <v>24872</v>
      </c>
      <c r="K19" s="105">
        <v>707</v>
      </c>
      <c r="L19" s="104">
        <v>96586</v>
      </c>
      <c r="M19" s="104">
        <v>33078</v>
      </c>
      <c r="N19" s="44">
        <v>17101</v>
      </c>
    </row>
    <row r="20" spans="2:14" ht="18" customHeight="1" x14ac:dyDescent="0.25">
      <c r="B20" s="11"/>
      <c r="C20" s="102" t="s">
        <v>54</v>
      </c>
      <c r="D20" s="32">
        <v>191</v>
      </c>
      <c r="E20" s="32">
        <v>888</v>
      </c>
      <c r="F20" s="32">
        <f t="shared" si="0"/>
        <v>1079</v>
      </c>
      <c r="G20" s="104">
        <v>3</v>
      </c>
      <c r="H20" s="32">
        <v>19900</v>
      </c>
      <c r="I20" s="32">
        <v>4328</v>
      </c>
      <c r="J20" s="32">
        <f t="shared" si="1"/>
        <v>24228</v>
      </c>
      <c r="K20" s="104">
        <v>641</v>
      </c>
      <c r="L20" s="104">
        <v>92942</v>
      </c>
      <c r="M20" s="104">
        <v>32126</v>
      </c>
      <c r="N20" s="44">
        <v>16948</v>
      </c>
    </row>
    <row r="21" spans="2:14" ht="18" customHeight="1" x14ac:dyDescent="0.25">
      <c r="B21" s="11"/>
      <c r="C21" s="102" t="s">
        <v>55</v>
      </c>
      <c r="D21" s="32">
        <v>229</v>
      </c>
      <c r="E21" s="32">
        <v>99</v>
      </c>
      <c r="F21" s="32">
        <f t="shared" si="0"/>
        <v>328</v>
      </c>
      <c r="G21" s="104">
        <v>2</v>
      </c>
      <c r="H21" s="32">
        <v>21084</v>
      </c>
      <c r="I21" s="32">
        <v>6199</v>
      </c>
      <c r="J21" s="32">
        <f t="shared" si="1"/>
        <v>27283</v>
      </c>
      <c r="K21" s="104">
        <v>467</v>
      </c>
      <c r="L21" s="104">
        <v>106462</v>
      </c>
      <c r="M21" s="104">
        <v>42049</v>
      </c>
      <c r="N21" s="44">
        <v>17294</v>
      </c>
    </row>
    <row r="22" spans="2:14" ht="18" customHeight="1" x14ac:dyDescent="0.25">
      <c r="B22" s="11"/>
      <c r="C22" s="102" t="s">
        <v>56</v>
      </c>
      <c r="D22" s="32">
        <v>234</v>
      </c>
      <c r="E22" s="32">
        <v>69</v>
      </c>
      <c r="F22" s="32">
        <f t="shared" si="0"/>
        <v>303</v>
      </c>
      <c r="G22" s="104">
        <v>0</v>
      </c>
      <c r="H22" s="32">
        <v>21050</v>
      </c>
      <c r="I22" s="32">
        <v>5763</v>
      </c>
      <c r="J22" s="32">
        <f t="shared" si="1"/>
        <v>26813</v>
      </c>
      <c r="K22" s="104">
        <v>624</v>
      </c>
      <c r="L22" s="104">
        <v>103913</v>
      </c>
      <c r="M22" s="104">
        <v>39275</v>
      </c>
      <c r="N22" s="44">
        <v>17012</v>
      </c>
    </row>
    <row r="23" spans="2:14" ht="18" customHeight="1" x14ac:dyDescent="0.25">
      <c r="B23" s="11"/>
      <c r="C23" s="102" t="s">
        <v>57</v>
      </c>
      <c r="D23" s="32">
        <v>167</v>
      </c>
      <c r="E23" s="32">
        <v>54</v>
      </c>
      <c r="F23" s="32">
        <f t="shared" si="0"/>
        <v>221</v>
      </c>
      <c r="G23" s="104">
        <v>1</v>
      </c>
      <c r="H23" s="32">
        <v>19205</v>
      </c>
      <c r="I23" s="32">
        <v>4068</v>
      </c>
      <c r="J23" s="32">
        <f t="shared" si="1"/>
        <v>23273</v>
      </c>
      <c r="K23" s="104">
        <v>588</v>
      </c>
      <c r="L23" s="104">
        <v>89935</v>
      </c>
      <c r="M23" s="104">
        <v>30600</v>
      </c>
      <c r="N23" s="44">
        <v>16520</v>
      </c>
    </row>
    <row r="24" spans="2:14" ht="18" customHeight="1" x14ac:dyDescent="0.25">
      <c r="B24" s="106"/>
      <c r="C24" s="102" t="s">
        <v>58</v>
      </c>
      <c r="D24" s="32">
        <v>156</v>
      </c>
      <c r="E24" s="32">
        <v>48</v>
      </c>
      <c r="F24" s="32">
        <f t="shared" si="0"/>
        <v>204</v>
      </c>
      <c r="G24" s="104">
        <v>0</v>
      </c>
      <c r="H24" s="32">
        <v>20604</v>
      </c>
      <c r="I24" s="32">
        <v>4258</v>
      </c>
      <c r="J24" s="32">
        <f t="shared" si="1"/>
        <v>24862</v>
      </c>
      <c r="K24" s="104">
        <v>773</v>
      </c>
      <c r="L24" s="104">
        <v>95389</v>
      </c>
      <c r="M24" s="104">
        <v>32487</v>
      </c>
      <c r="N24" s="44">
        <v>16604</v>
      </c>
    </row>
    <row r="25" spans="2:14" ht="18" customHeight="1" x14ac:dyDescent="0.25">
      <c r="B25" s="11"/>
      <c r="C25" s="102" t="s">
        <v>59</v>
      </c>
      <c r="D25" s="32">
        <v>156</v>
      </c>
      <c r="E25" s="32">
        <v>58</v>
      </c>
      <c r="F25" s="32">
        <f t="shared" si="0"/>
        <v>214</v>
      </c>
      <c r="G25" s="104">
        <v>1</v>
      </c>
      <c r="H25" s="32">
        <v>19015</v>
      </c>
      <c r="I25" s="32">
        <v>3984</v>
      </c>
      <c r="J25" s="32">
        <f t="shared" si="1"/>
        <v>22999</v>
      </c>
      <c r="K25" s="104">
        <v>626</v>
      </c>
      <c r="L25" s="104">
        <v>88270</v>
      </c>
      <c r="M25" s="104">
        <v>30786</v>
      </c>
      <c r="N25" s="44">
        <v>15975</v>
      </c>
    </row>
    <row r="26" spans="2:14" ht="18" customHeight="1" x14ac:dyDescent="0.25">
      <c r="B26" s="11"/>
      <c r="C26" s="102" t="s">
        <v>60</v>
      </c>
      <c r="D26" s="32">
        <v>122</v>
      </c>
      <c r="E26" s="32">
        <v>47</v>
      </c>
      <c r="F26" s="32">
        <f t="shared" si="0"/>
        <v>169</v>
      </c>
      <c r="G26" s="104">
        <v>2</v>
      </c>
      <c r="H26" s="32">
        <v>17474</v>
      </c>
      <c r="I26" s="32">
        <v>3804</v>
      </c>
      <c r="J26" s="32">
        <f t="shared" si="1"/>
        <v>21278</v>
      </c>
      <c r="K26" s="104">
        <v>497</v>
      </c>
      <c r="L26" s="104">
        <v>83268</v>
      </c>
      <c r="M26" s="104">
        <v>29157</v>
      </c>
      <c r="N26" s="44">
        <v>14426</v>
      </c>
    </row>
    <row r="27" spans="2:14" ht="18" customHeight="1" x14ac:dyDescent="0.25">
      <c r="B27" s="101" t="s">
        <v>119</v>
      </c>
      <c r="C27" s="102" t="s">
        <v>61</v>
      </c>
      <c r="D27" s="32">
        <v>161</v>
      </c>
      <c r="E27" s="32">
        <v>45</v>
      </c>
      <c r="F27" s="32">
        <f t="shared" si="0"/>
        <v>206</v>
      </c>
      <c r="G27" s="104">
        <v>3</v>
      </c>
      <c r="H27" s="32">
        <v>19321</v>
      </c>
      <c r="I27" s="32">
        <v>4153</v>
      </c>
      <c r="J27" s="32">
        <f t="shared" si="1"/>
        <v>23474</v>
      </c>
      <c r="K27" s="104">
        <v>686</v>
      </c>
      <c r="L27" s="104">
        <v>92929</v>
      </c>
      <c r="M27" s="104">
        <v>32187</v>
      </c>
      <c r="N27" s="44">
        <v>16906</v>
      </c>
    </row>
    <row r="28" spans="2:14" ht="18" customHeight="1" x14ac:dyDescent="0.25">
      <c r="B28" s="11"/>
      <c r="C28" s="102" t="s">
        <v>62</v>
      </c>
      <c r="D28" s="32">
        <v>110</v>
      </c>
      <c r="E28" s="32">
        <v>45</v>
      </c>
      <c r="F28" s="32">
        <f t="shared" si="0"/>
        <v>155</v>
      </c>
      <c r="G28" s="104">
        <v>2</v>
      </c>
      <c r="H28" s="32">
        <v>17052</v>
      </c>
      <c r="I28" s="32">
        <v>3417</v>
      </c>
      <c r="J28" s="32">
        <f t="shared" si="1"/>
        <v>20469</v>
      </c>
      <c r="K28" s="104">
        <v>518</v>
      </c>
      <c r="L28" s="104">
        <v>79922</v>
      </c>
      <c r="M28" s="104">
        <v>27082</v>
      </c>
      <c r="N28" s="44">
        <v>14786</v>
      </c>
    </row>
    <row r="29" spans="2:14" ht="18" customHeight="1" x14ac:dyDescent="0.25">
      <c r="B29" s="107"/>
      <c r="C29" s="108" t="s">
        <v>108</v>
      </c>
      <c r="D29" s="86">
        <v>123</v>
      </c>
      <c r="E29" s="86">
        <v>63</v>
      </c>
      <c r="F29" s="86">
        <f t="shared" si="0"/>
        <v>186</v>
      </c>
      <c r="G29" s="109">
        <v>1</v>
      </c>
      <c r="H29" s="109">
        <v>18541</v>
      </c>
      <c r="I29" s="109">
        <v>3835</v>
      </c>
      <c r="J29" s="86">
        <f t="shared" si="1"/>
        <v>22376</v>
      </c>
      <c r="K29" s="109">
        <v>350</v>
      </c>
      <c r="L29" s="109">
        <v>85480</v>
      </c>
      <c r="M29" s="109">
        <v>28317</v>
      </c>
      <c r="N29" s="91">
        <v>16014</v>
      </c>
    </row>
    <row r="30" spans="2:14" ht="16.5" customHeight="1" x14ac:dyDescent="0.25">
      <c r="B30" s="155" t="s">
        <v>132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</row>
    <row r="31" spans="2:14" ht="16.5" customHeight="1" x14ac:dyDescent="0.25">
      <c r="B31" s="16" t="s">
        <v>133</v>
      </c>
      <c r="C31" s="4"/>
    </row>
    <row r="32" spans="2:14" ht="16.5" customHeight="1" x14ac:dyDescent="0.25">
      <c r="B32" s="17" t="s">
        <v>102</v>
      </c>
      <c r="C32" s="18"/>
      <c r="D32" s="19"/>
      <c r="E32" s="20"/>
      <c r="F32" s="20"/>
      <c r="G32" s="20"/>
      <c r="H32" s="20"/>
      <c r="I32" s="20"/>
      <c r="J32" s="20"/>
      <c r="K32" s="20"/>
      <c r="L32" s="20"/>
      <c r="M32" s="20"/>
      <c r="N32" s="3"/>
    </row>
    <row r="33" spans="2:16" x14ac:dyDescent="0.25">
      <c r="B33" s="19"/>
      <c r="C33" s="18"/>
      <c r="D33" s="19"/>
      <c r="E33" s="20"/>
      <c r="F33" s="20"/>
      <c r="G33" s="20"/>
      <c r="H33" s="20"/>
      <c r="I33" s="20"/>
      <c r="J33" s="20"/>
      <c r="K33" s="20"/>
      <c r="L33" s="20"/>
      <c r="M33" s="20"/>
      <c r="N33" s="10"/>
    </row>
    <row r="34" spans="2:16" x14ac:dyDescent="0.25">
      <c r="D34" s="21"/>
      <c r="E34" s="21"/>
      <c r="F34" s="21"/>
      <c r="G34" s="21"/>
      <c r="H34" s="21"/>
      <c r="I34" s="21"/>
      <c r="K34" s="21"/>
      <c r="M34" s="21"/>
      <c r="N34" s="21"/>
    </row>
    <row r="35" spans="2:16" x14ac:dyDescent="0.25">
      <c r="J35" s="21"/>
      <c r="K35" s="21"/>
      <c r="L35" s="21"/>
      <c r="M35" s="21"/>
      <c r="N35" s="21"/>
    </row>
    <row r="36" spans="2:16" x14ac:dyDescent="0.25">
      <c r="L36" s="21"/>
    </row>
    <row r="43" spans="2:16" x14ac:dyDescent="0.25">
      <c r="P43" s="4" t="s">
        <v>76</v>
      </c>
    </row>
  </sheetData>
  <mergeCells count="26">
    <mergeCell ref="M2:N2"/>
    <mergeCell ref="B3:B5"/>
    <mergeCell ref="C3:C5"/>
    <mergeCell ref="D3:G3"/>
    <mergeCell ref="H3:J3"/>
    <mergeCell ref="L3:M3"/>
    <mergeCell ref="K3:K5"/>
    <mergeCell ref="I4:I5"/>
    <mergeCell ref="D4:F4"/>
    <mergeCell ref="N3:N5"/>
    <mergeCell ref="M4:M5"/>
    <mergeCell ref="G4:G5"/>
    <mergeCell ref="H4:H5"/>
    <mergeCell ref="J4:J5"/>
    <mergeCell ref="L4:L5"/>
    <mergeCell ref="B10:C10"/>
    <mergeCell ref="B8:C8"/>
    <mergeCell ref="B7:C7"/>
    <mergeCell ref="B13:C13"/>
    <mergeCell ref="B9:C9"/>
    <mergeCell ref="B11:C11"/>
    <mergeCell ref="B30:N30"/>
    <mergeCell ref="B16:C16"/>
    <mergeCell ref="B14:C14"/>
    <mergeCell ref="B12:C12"/>
    <mergeCell ref="B15:C15"/>
  </mergeCells>
  <phoneticPr fontId="2"/>
  <pageMargins left="0.49" right="0.23" top="0.69" bottom="0.52" header="0.51181102362204722" footer="0.51181102362204722"/>
  <pageSetup paperSize="9" scale="92" fitToHeight="3" orientation="landscape" cellComments="asDisplayed" verticalDpi="300" r:id="rId1"/>
  <headerFooter alignWithMargins="0"/>
  <ignoredErrors>
    <ignoredError sqref="F15:F16 F18:F29" unlockedFormula="1"/>
    <ignoredError sqref="J10 J13:J14" formulaRange="1"/>
    <ignoredError sqref="J15:J16 J18:J29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図書館蔵書</vt:lpstr>
      <vt:lpstr>図書館利用状況</vt:lpstr>
      <vt:lpstr>和泉市図書館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2024-03-22T08:45:01Z</dcterms:created>
  <dcterms:modified xsi:type="dcterms:W3CDTF">2025-03-22T05:03:38Z</dcterms:modified>
</cp:coreProperties>
</file>