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355" windowHeight="10185"/>
  </bookViews>
  <sheets>
    <sheet name="市税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52" i="2" l="1"/>
  <c r="X52" i="2"/>
  <c r="W52" i="2"/>
  <c r="V52" i="2"/>
  <c r="U52" i="2"/>
  <c r="T52" i="2"/>
  <c r="S52" i="2"/>
  <c r="R52" i="2"/>
  <c r="Q52" i="2"/>
  <c r="O52" i="2"/>
  <c r="M52" i="2"/>
  <c r="K52" i="2"/>
  <c r="J52" i="2"/>
  <c r="I52" i="2"/>
  <c r="G52" i="2"/>
  <c r="F52" i="2"/>
  <c r="T51" i="2"/>
  <c r="R51" i="2"/>
  <c r="J51" i="2"/>
  <c r="F51" i="2"/>
  <c r="Y50" i="2"/>
  <c r="W50" i="2"/>
  <c r="U50" i="2"/>
  <c r="S50" i="2"/>
  <c r="Q50" i="2"/>
  <c r="O50" i="2"/>
  <c r="M50" i="2"/>
  <c r="K50" i="2"/>
  <c r="I50" i="2"/>
  <c r="G50" i="2"/>
  <c r="Y48" i="2"/>
  <c r="W48" i="2"/>
  <c r="U48" i="2"/>
  <c r="S48" i="2"/>
  <c r="Q48" i="2"/>
  <c r="O48" i="2"/>
  <c r="M48" i="2"/>
  <c r="K48" i="2"/>
  <c r="I48" i="2"/>
  <c r="G48" i="2"/>
  <c r="Y44" i="2"/>
  <c r="X44" i="2"/>
  <c r="W44" i="2"/>
  <c r="V44" i="2"/>
  <c r="U44" i="2"/>
  <c r="T44" i="2"/>
  <c r="S44" i="2"/>
  <c r="R44" i="2"/>
  <c r="Q44" i="2"/>
  <c r="O44" i="2"/>
  <c r="M44" i="2"/>
  <c r="K44" i="2"/>
  <c r="J44" i="2"/>
  <c r="I44" i="2"/>
  <c r="G44" i="2"/>
  <c r="F44" i="2"/>
  <c r="T43" i="2"/>
  <c r="R43" i="2"/>
  <c r="J43" i="2"/>
  <c r="Y42" i="2"/>
  <c r="W42" i="2"/>
  <c r="U42" i="2"/>
  <c r="S42" i="2"/>
  <c r="Q42" i="2"/>
  <c r="O42" i="2"/>
  <c r="N42" i="2"/>
  <c r="M42" i="2"/>
  <c r="K42" i="2"/>
  <c r="I42" i="2"/>
  <c r="G42" i="2"/>
  <c r="N41" i="2"/>
  <c r="Y40" i="2"/>
  <c r="W40" i="2"/>
  <c r="U40" i="2"/>
  <c r="S40" i="2"/>
  <c r="Q40" i="2"/>
  <c r="O40" i="2"/>
  <c r="N40" i="2"/>
  <c r="M40" i="2"/>
  <c r="K40" i="2"/>
  <c r="I40" i="2"/>
  <c r="G40" i="2"/>
  <c r="N39" i="2"/>
  <c r="Y38" i="2"/>
  <c r="W38" i="2"/>
  <c r="U38" i="2"/>
  <c r="S38" i="2"/>
  <c r="Q38" i="2"/>
  <c r="O38" i="2"/>
  <c r="M38" i="2"/>
  <c r="K38" i="2"/>
  <c r="I38" i="2"/>
  <c r="G38" i="2"/>
  <c r="Y36" i="2"/>
  <c r="W36" i="2"/>
  <c r="U36" i="2"/>
  <c r="S36" i="2"/>
  <c r="Q36" i="2"/>
  <c r="O36" i="2"/>
  <c r="N36" i="2"/>
  <c r="M36" i="2"/>
  <c r="K36" i="2"/>
  <c r="I36" i="2"/>
  <c r="G36" i="2"/>
  <c r="N35" i="2"/>
  <c r="Y34" i="2"/>
  <c r="W34" i="2"/>
  <c r="U34" i="2"/>
  <c r="S34" i="2"/>
  <c r="Q34" i="2"/>
  <c r="O34" i="2"/>
  <c r="N34" i="2"/>
  <c r="M34" i="2"/>
  <c r="K34" i="2"/>
  <c r="I34" i="2"/>
  <c r="G34" i="2"/>
  <c r="N33" i="2"/>
  <c r="X26" i="2"/>
  <c r="W26" i="2"/>
  <c r="U26" i="2"/>
  <c r="T26" i="2"/>
  <c r="S26" i="2"/>
  <c r="Q26" i="2"/>
  <c r="O26" i="2"/>
  <c r="M26" i="2"/>
  <c r="K26" i="2"/>
  <c r="I26" i="2"/>
  <c r="G26" i="2"/>
  <c r="X25" i="2"/>
  <c r="W25" i="2"/>
  <c r="U25" i="2"/>
  <c r="T25" i="2"/>
  <c r="S25" i="2"/>
  <c r="Q25" i="2"/>
  <c r="O25" i="2"/>
  <c r="M25" i="2"/>
  <c r="K25" i="2"/>
  <c r="I25" i="2"/>
  <c r="G25" i="2"/>
  <c r="X24" i="2"/>
  <c r="W24" i="2"/>
  <c r="U24" i="2"/>
  <c r="T24" i="2"/>
  <c r="S24" i="2"/>
  <c r="Q24" i="2"/>
  <c r="O24" i="2"/>
  <c r="M24" i="2"/>
  <c r="K24" i="2"/>
  <c r="I24" i="2"/>
  <c r="G24" i="2"/>
  <c r="W23" i="2"/>
  <c r="U23" i="2"/>
  <c r="S23" i="2"/>
  <c r="Q23" i="2"/>
  <c r="O23" i="2"/>
  <c r="M23" i="2"/>
  <c r="K23" i="2"/>
  <c r="I23" i="2"/>
  <c r="G23" i="2"/>
  <c r="W22" i="2"/>
  <c r="U22" i="2"/>
  <c r="S22" i="2"/>
  <c r="Q22" i="2"/>
  <c r="O22" i="2"/>
  <c r="M22" i="2"/>
  <c r="K22" i="2"/>
  <c r="I22" i="2"/>
  <c r="G22" i="2"/>
  <c r="W21" i="2"/>
  <c r="U21" i="2"/>
  <c r="S21" i="2"/>
  <c r="Q21" i="2"/>
  <c r="O21" i="2"/>
  <c r="M21" i="2"/>
  <c r="K21" i="2"/>
  <c r="I21" i="2"/>
  <c r="G21" i="2"/>
  <c r="W20" i="2"/>
  <c r="U20" i="2"/>
  <c r="S20" i="2"/>
  <c r="Q20" i="2"/>
  <c r="O20" i="2"/>
  <c r="M20" i="2"/>
  <c r="K20" i="2"/>
  <c r="I20" i="2"/>
  <c r="G20" i="2"/>
  <c r="W15" i="2"/>
  <c r="U15" i="2"/>
  <c r="S15" i="2"/>
  <c r="Q15" i="2"/>
  <c r="O15" i="2"/>
  <c r="M15" i="2"/>
  <c r="K15" i="2"/>
  <c r="I15" i="2"/>
  <c r="H15" i="2"/>
  <c r="G15" i="2"/>
  <c r="F15" i="2"/>
  <c r="W14" i="2"/>
  <c r="U14" i="2"/>
  <c r="S14" i="2"/>
  <c r="Q14" i="2"/>
  <c r="O14" i="2"/>
  <c r="M14" i="2"/>
  <c r="K14" i="2"/>
  <c r="I14" i="2"/>
  <c r="G14" i="2"/>
  <c r="W12" i="2"/>
  <c r="U12" i="2"/>
  <c r="S12" i="2"/>
  <c r="Q12" i="2"/>
  <c r="O12" i="2"/>
  <c r="M12" i="2"/>
  <c r="K12" i="2"/>
  <c r="I12" i="2"/>
  <c r="G12" i="2"/>
  <c r="W11" i="2"/>
  <c r="U11" i="2"/>
  <c r="S11" i="2"/>
  <c r="Q11" i="2"/>
  <c r="O11" i="2"/>
  <c r="M11" i="2"/>
  <c r="K11" i="2"/>
  <c r="I11" i="2"/>
  <c r="G11" i="2"/>
  <c r="W10" i="2"/>
  <c r="U10" i="2"/>
  <c r="S10" i="2"/>
  <c r="Q10" i="2"/>
  <c r="O10" i="2"/>
  <c r="M10" i="2"/>
  <c r="K10" i="2"/>
  <c r="I10" i="2"/>
  <c r="G10" i="2"/>
  <c r="W9" i="2"/>
  <c r="U9" i="2"/>
  <c r="S9" i="2"/>
  <c r="Q9" i="2"/>
  <c r="O9" i="2"/>
  <c r="M9" i="2"/>
  <c r="K9" i="2"/>
  <c r="I9" i="2"/>
  <c r="G9" i="2"/>
  <c r="W8" i="2"/>
  <c r="U8" i="2"/>
  <c r="S8" i="2"/>
  <c r="Q8" i="2"/>
  <c r="O8" i="2"/>
  <c r="M8" i="2"/>
  <c r="K8" i="2"/>
  <c r="I8" i="2"/>
  <c r="G8" i="2"/>
  <c r="W7" i="2"/>
  <c r="U7" i="2"/>
  <c r="S7" i="2"/>
  <c r="Q7" i="2"/>
  <c r="O7" i="2"/>
  <c r="M7" i="2"/>
  <c r="K7" i="2"/>
  <c r="I7" i="2"/>
  <c r="G7" i="2"/>
</calcChain>
</file>

<file path=xl/sharedStrings.xml><?xml version="1.0" encoding="utf-8"?>
<sst xmlns="http://schemas.openxmlformats.org/spreadsheetml/2006/main" count="186" uniqueCount="66">
  <si>
    <t>畑</t>
    <rPh sb="0" eb="1">
      <t>ハタケ</t>
    </rPh>
    <phoneticPr fontId="3"/>
  </si>
  <si>
    <t>令和4年度</t>
    <rPh sb="0" eb="2">
      <t>レイワ</t>
    </rPh>
    <rPh sb="4" eb="5">
      <t>ド</t>
    </rPh>
    <phoneticPr fontId="3"/>
  </si>
  <si>
    <t>指数</t>
    <rPh sb="0" eb="2">
      <t>シスウ</t>
    </rPh>
    <phoneticPr fontId="3"/>
  </si>
  <si>
    <t>[　土　　　地  ]</t>
    <rPh sb="2" eb="7">
      <t>トチ</t>
    </rPh>
    <phoneticPr fontId="3"/>
  </si>
  <si>
    <t>％</t>
  </si>
  <si>
    <t>市民税</t>
    <rPh sb="0" eb="3">
      <t>シミンゼイ</t>
    </rPh>
    <phoneticPr fontId="3"/>
  </si>
  <si>
    <t>個人市民税の概要（推移）</t>
    <rPh sb="0" eb="2">
      <t>コジン</t>
    </rPh>
    <rPh sb="2" eb="5">
      <t>シミンゼイ</t>
    </rPh>
    <rPh sb="6" eb="8">
      <t>ガイヨウ</t>
    </rPh>
    <rPh sb="9" eb="11">
      <t>スイイ</t>
    </rPh>
    <phoneticPr fontId="3"/>
  </si>
  <si>
    <t>(注）　人口（外国人を含む）・世帯数は年度末現在である。</t>
    <rPh sb="1" eb="2">
      <t>チュウ</t>
    </rPh>
    <rPh sb="4" eb="6">
      <t>ジンコウ</t>
    </rPh>
    <rPh sb="7" eb="10">
      <t>ガイコクジン</t>
    </rPh>
    <rPh sb="11" eb="12">
      <t>フク</t>
    </rPh>
    <rPh sb="15" eb="18">
      <t>セタイスウ</t>
    </rPh>
    <rPh sb="19" eb="22">
      <t>ネンドマツ</t>
    </rPh>
    <rPh sb="22" eb="24">
      <t>ゲンザイ</t>
    </rPh>
    <phoneticPr fontId="3"/>
  </si>
  <si>
    <t>床    面    積</t>
    <rPh sb="0" eb="1">
      <t>ユカ</t>
    </rPh>
    <rPh sb="5" eb="6">
      <t>メン</t>
    </rPh>
    <rPh sb="10" eb="11">
      <t>セキ</t>
    </rPh>
    <phoneticPr fontId="3"/>
  </si>
  <si>
    <t>固定資産の概要（推移）</t>
    <rPh sb="0" eb="2">
      <t>コテイ</t>
    </rPh>
    <rPh sb="2" eb="4">
      <t>シサンゼイ</t>
    </rPh>
    <rPh sb="5" eb="7">
      <t>ガイヨウ</t>
    </rPh>
    <rPh sb="8" eb="10">
      <t>スイイ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</si>
  <si>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</si>
  <si>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令和5年度</t>
    <rPh sb="0" eb="2">
      <t>レイワ</t>
    </rPh>
    <rPh sb="4" eb="5">
      <t>ド</t>
    </rPh>
    <phoneticPr fontId="3"/>
  </si>
  <si>
    <t>筆  　　　　数</t>
    <rPh sb="0" eb="1">
      <t>フデ</t>
    </rPh>
    <rPh sb="7" eb="8">
      <t>カズ</t>
    </rPh>
    <phoneticPr fontId="3"/>
  </si>
  <si>
    <t>構成比</t>
    <rPh sb="0" eb="3">
      <t>コウセイヒ</t>
    </rPh>
    <phoneticPr fontId="3"/>
  </si>
  <si>
    <t>令和3年度</t>
    <rPh sb="0" eb="2">
      <t>レイワ</t>
    </rPh>
    <rPh sb="4" eb="5">
      <t>ド</t>
    </rPh>
    <phoneticPr fontId="3"/>
  </si>
  <si>
    <t>田</t>
    <rPh sb="0" eb="1">
      <t>タ</t>
    </rPh>
    <phoneticPr fontId="3"/>
  </si>
  <si>
    <t>宅地</t>
    <rPh sb="0" eb="1">
      <t>タク</t>
    </rPh>
    <rPh sb="1" eb="2">
      <t>チイ</t>
    </rPh>
    <phoneticPr fontId="3"/>
  </si>
  <si>
    <t>その他</t>
    <rPh sb="0" eb="3">
      <t>ソノタ</t>
    </rPh>
    <phoneticPr fontId="3"/>
  </si>
  <si>
    <t>千円</t>
    <rPh sb="0" eb="2">
      <t>センエン</t>
    </rPh>
    <phoneticPr fontId="3"/>
  </si>
  <si>
    <t>合計</t>
    <rPh sb="0" eb="2">
      <t>ゴウケイ</t>
    </rPh>
    <phoneticPr fontId="3"/>
  </si>
  <si>
    <t>平成30年度</t>
    <rPh sb="0" eb="2">
      <t>ヘイセイ</t>
    </rPh>
    <rPh sb="4" eb="6">
      <t>ネンド</t>
    </rPh>
    <phoneticPr fontId="3"/>
  </si>
  <si>
    <t>[　建　　　物  ]</t>
    <rPh sb="2" eb="3">
      <t>ケントチ</t>
    </rPh>
    <rPh sb="6" eb="7">
      <t>モノ</t>
    </rPh>
    <phoneticPr fontId="3"/>
  </si>
  <si>
    <t>木造</t>
    <rPh sb="0" eb="2">
      <t>モクゾウ</t>
    </rPh>
    <phoneticPr fontId="3"/>
  </si>
  <si>
    <t>非木造</t>
    <rPh sb="0" eb="3">
      <t>ヒモクゾウ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</si>
  <si>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3"/>
  </si>
  <si>
    <t>資料：税務室</t>
    <rPh sb="0" eb="2">
      <t>シリョウ</t>
    </rPh>
    <rPh sb="3" eb="5">
      <t>ゼイム</t>
    </rPh>
    <rPh sb="5" eb="6">
      <t>シツ</t>
    </rPh>
    <phoneticPr fontId="3"/>
  </si>
  <si>
    <t>市税（決算）の推移</t>
    <rPh sb="0" eb="2">
      <t>シゼイ</t>
    </rPh>
    <rPh sb="3" eb="5">
      <t>ケッサン</t>
    </rPh>
    <rPh sb="7" eb="9">
      <t>スイイ</t>
    </rPh>
    <phoneticPr fontId="3"/>
  </si>
  <si>
    <t>科目</t>
    <rPh sb="0" eb="2">
      <t>カモク</t>
    </rPh>
    <phoneticPr fontId="3"/>
  </si>
  <si>
    <t>〔歳入〕</t>
    <rPh sb="1" eb="3">
      <t>サイニュウ</t>
    </rPh>
    <phoneticPr fontId="3"/>
  </si>
  <si>
    <t>平成28年度</t>
    <rPh sb="0" eb="2">
      <t>ヘイセイ</t>
    </rPh>
    <rPh sb="4" eb="6">
      <t>ネンド</t>
    </rPh>
    <phoneticPr fontId="3"/>
  </si>
  <si>
    <t>筆</t>
    <rPh sb="0" eb="1">
      <t>ヒツ</t>
    </rPh>
    <phoneticPr fontId="3"/>
  </si>
  <si>
    <t>金額</t>
    <rPh sb="0" eb="2">
      <t>キンガク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</si>
  <si>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</si>
  <si>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法人市民税</t>
    <rPh sb="0" eb="2">
      <t>ホウジン</t>
    </rPh>
    <rPh sb="2" eb="5">
      <t>シミンゼイ</t>
    </rPh>
    <phoneticPr fontId="3"/>
  </si>
  <si>
    <t>個人市民税</t>
    <rPh sb="0" eb="2">
      <t>コジン</t>
    </rPh>
    <rPh sb="2" eb="5">
      <t>シミンゼイ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</si>
  <si>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</si>
  <si>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</si>
  <si>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市たばこ（消費）税</t>
    <rPh sb="0" eb="1">
      <t>シ</t>
    </rPh>
    <rPh sb="5" eb="7">
      <t>ショウヒ</t>
    </rPh>
    <rPh sb="8" eb="9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</si>
  <si>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</si>
  <si>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市税合計</t>
    <rPh sb="0" eb="2">
      <t>シゼイ</t>
    </rPh>
    <rPh sb="2" eb="4">
      <t>ゴウケイ</t>
    </rPh>
    <phoneticPr fontId="3"/>
  </si>
  <si>
    <t>人</t>
    <rPh sb="0" eb="1">
      <t>ニン</t>
    </rPh>
    <phoneticPr fontId="3"/>
  </si>
  <si>
    <t>山林</t>
    <rPh sb="0" eb="1">
      <t>ヤマ</t>
    </rPh>
    <rPh sb="1" eb="2">
      <t>ハヤシ</t>
    </rPh>
    <phoneticPr fontId="3"/>
  </si>
  <si>
    <t>平成27年度</t>
    <rPh sb="0" eb="2">
      <t>ヘイセイ</t>
    </rPh>
    <rPh sb="4" eb="6">
      <t>ネンド</t>
    </rPh>
    <phoneticPr fontId="3"/>
  </si>
  <si>
    <t>世帯</t>
    <rPh sb="0" eb="2">
      <t>セタイ</t>
    </rPh>
    <phoneticPr fontId="3"/>
  </si>
  <si>
    <t>棟</t>
    <rPh sb="0" eb="1">
      <t>ムネ</t>
    </rPh>
    <phoneticPr fontId="3"/>
  </si>
  <si>
    <t>円</t>
    <rPh sb="0" eb="1">
      <t>エン</t>
    </rPh>
    <phoneticPr fontId="3"/>
  </si>
  <si>
    <t>個人市民税決算額</t>
    <rPh sb="0" eb="2">
      <t>コジン</t>
    </rPh>
    <rPh sb="2" eb="5">
      <t>シミンゼイ</t>
    </rPh>
    <rPh sb="5" eb="7">
      <t>ケッサン</t>
    </rPh>
    <rPh sb="7" eb="8">
      <t>ガク</t>
    </rPh>
    <phoneticPr fontId="3"/>
  </si>
  <si>
    <t>-</t>
  </si>
  <si>
    <t>人口</t>
    <rPh sb="0" eb="2">
      <t>ジンコウ</t>
    </rPh>
    <phoneticPr fontId="3"/>
  </si>
  <si>
    <t>１世帯当り</t>
    <rPh sb="1" eb="3">
      <t>セタイ</t>
    </rPh>
    <rPh sb="3" eb="4">
      <t>ア</t>
    </rPh>
    <phoneticPr fontId="3"/>
  </si>
  <si>
    <t>世帯数</t>
    <rPh sb="0" eb="3">
      <t>セタイスウ</t>
    </rPh>
    <phoneticPr fontId="3"/>
  </si>
  <si>
    <t>納税義務者１人当り</t>
    <rPh sb="0" eb="2">
      <t>ノウゼイ</t>
    </rPh>
    <rPh sb="2" eb="4">
      <t>ギム</t>
    </rPh>
    <rPh sb="4" eb="5">
      <t>シャ</t>
    </rPh>
    <rPh sb="5" eb="7">
      <t>ヒトリ</t>
    </rPh>
    <rPh sb="7" eb="8">
      <t>ア</t>
    </rPh>
    <phoneticPr fontId="3"/>
  </si>
  <si>
    <t>人口１人当り</t>
    <rPh sb="0" eb="2">
      <t>ジンコウ</t>
    </rPh>
    <rPh sb="3" eb="4">
      <t>ニン</t>
    </rPh>
    <rPh sb="4" eb="5">
      <t>ア</t>
    </rPh>
    <phoneticPr fontId="3"/>
  </si>
  <si>
    <t>棟　　　　　 数</t>
    <rPh sb="0" eb="1">
      <t>ムネ</t>
    </rPh>
    <rPh sb="7" eb="8">
      <t>スウ</t>
    </rPh>
    <phoneticPr fontId="3"/>
  </si>
  <si>
    <t>面  　　　　積</t>
    <rPh sb="0" eb="1">
      <t>メン</t>
    </rPh>
    <rPh sb="7" eb="8">
      <t>セキ</t>
    </rPh>
    <phoneticPr fontId="3"/>
  </si>
  <si>
    <t>㎡</t>
  </si>
  <si>
    <t>令和6年度</t>
    <rPh sb="0" eb="2">
      <t>レイワ</t>
    </rPh>
    <rPh sb="4" eb="5">
      <t>ド</t>
    </rPh>
    <phoneticPr fontId="3"/>
  </si>
  <si>
    <t>合計</t>
    <rPh sb="0" eb="1">
      <t>ゴウ</t>
    </rPh>
    <rPh sb="1" eb="2">
      <t>ケイ</t>
    </rPh>
    <phoneticPr fontId="3"/>
  </si>
  <si>
    <t>（ 再       掲 ）</t>
    <rPh sb="2" eb="3">
      <t>サイ</t>
    </rPh>
    <rPh sb="10" eb="11">
      <t>ケイ</t>
    </rPh>
    <phoneticPr fontId="3"/>
  </si>
  <si>
    <t>床　　面　　積</t>
    <rPh sb="0" eb="1">
      <t>ユカ</t>
    </rPh>
    <rPh sb="3" eb="4">
      <t>メン</t>
    </rPh>
    <rPh sb="6" eb="7">
      <t>セキ</t>
    </rPh>
    <phoneticPr fontId="3"/>
  </si>
  <si>
    <t>区                        分</t>
    <rPh sb="0" eb="1">
      <t>ク</t>
    </rPh>
    <rPh sb="25" eb="26">
      <t>ブン</t>
    </rPh>
    <phoneticPr fontId="3"/>
  </si>
  <si>
    <t>（注）１．土地の面積は、評価総地積（非課税地積は含まない。）
　　 　　２．掲載している年の１月１日現在の数値である。</t>
    <rPh sb="1" eb="2">
      <t>チュウ</t>
    </rPh>
    <rPh sb="5" eb="7">
      <t>トチ</t>
    </rPh>
    <rPh sb="8" eb="10">
      <t>メンセキ</t>
    </rPh>
    <rPh sb="12" eb="14">
      <t>ヒョウカ</t>
    </rPh>
    <rPh sb="14" eb="15">
      <t>ソウ</t>
    </rPh>
    <rPh sb="15" eb="17">
      <t>チセキ</t>
    </rPh>
    <rPh sb="18" eb="19">
      <t>ヒ</t>
    </rPh>
    <rPh sb="19" eb="21">
      <t>カゼイ</t>
    </rPh>
    <rPh sb="21" eb="23">
      <t>チセキ</t>
    </rPh>
    <rPh sb="24" eb="25">
      <t>フク</t>
    </rPh>
    <rPh sb="38" eb="40">
      <t>ケイサイ</t>
    </rPh>
    <rPh sb="44" eb="45">
      <t>トシ</t>
    </rPh>
    <rPh sb="47" eb="48">
      <t>ガツ</t>
    </rPh>
    <rPh sb="49" eb="52">
      <t>ニチゲンザイ</t>
    </rPh>
    <rPh sb="53" eb="55">
      <t>スウチ</t>
    </rPh>
    <phoneticPr fontId="3"/>
  </si>
  <si>
    <t>平成29年度</t>
    <rPh sb="0" eb="2">
      <t>ヘイセイ</t>
    </rPh>
    <rPh sb="4" eb="6">
      <t>ネンド</t>
    </rPh>
    <phoneticPr fontId="3"/>
  </si>
  <si>
    <t>令和2年度</t>
    <rPh sb="0" eb="2">
      <t>レイワ</t>
    </rPh>
    <rPh sb="4" eb="5">
      <t>ド</t>
    </rPh>
    <phoneticPr fontId="3"/>
  </si>
  <si>
    <t>（指数：令和6年度＝100）</t>
  </si>
  <si>
    <t>令和5年度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</si>
</sst>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-&quot;;#,##0"/>
    <numFmt numFmtId="177" formatCode="#,##0_ "/>
    <numFmt numFmtId="178" formatCode="#,##0_);[Red]\(#,##0\)"/>
    <numFmt numFmtId="179" formatCode="0_);[Red]\(0\)"/>
    <numFmt numFmtId="180" formatCode="0.0_ "/>
    <numFmt numFmtId="181" formatCode="0_ 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.3"/>
      <name val="ＭＳ 明朝"/>
      <family val="1"/>
    </font>
    <font>
      <sz val="6"/>
      <name val="ＭＳ Ｐゴシック"/>
      <family val="3"/>
    </font>
    <font>
      <sz val="11"/>
      <name val="Meiryo UI"/>
      <family val="3"/>
    </font>
    <font>
      <b/>
      <sz val="16"/>
      <name val="Meiryo UI"/>
      <family val="3"/>
    </font>
    <font>
      <b/>
      <sz val="14"/>
      <name val="Meiryo UI"/>
      <family val="3"/>
    </font>
    <font>
      <sz val="12"/>
      <name val="Meiryo UI"/>
      <family val="3"/>
    </font>
    <font>
      <sz val="10"/>
      <name val="Meiryo UI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0">
    <xf numFmtId="0" fontId="0" fillId="0" borderId="0" xfId="0"/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distributed" vertical="center" justifyLastLine="1"/>
    </xf>
    <xf numFmtId="0" fontId="7" fillId="0" borderId="3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distributed" vertical="center" justifyLastLine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 shrinkToFit="1"/>
    </xf>
    <xf numFmtId="0" fontId="4" fillId="0" borderId="3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right" vertical="center" shrinkToFit="1"/>
    </xf>
    <xf numFmtId="0" fontId="7" fillId="0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distributed" vertical="center" justifyLastLine="1"/>
    </xf>
    <xf numFmtId="0" fontId="4" fillId="0" borderId="1" xfId="0" applyFont="1" applyFill="1" applyBorder="1" applyAlignment="1" applyProtection="1">
      <alignment horizontal="right" vertical="center" justifyLastLine="1"/>
    </xf>
    <xf numFmtId="176" fontId="7" fillId="0" borderId="3" xfId="0" applyNumberFormat="1" applyFont="1" applyFill="1" applyBorder="1" applyProtection="1"/>
    <xf numFmtId="38" fontId="7" fillId="0" borderId="3" xfId="1" applyFont="1" applyFill="1" applyBorder="1" applyProtection="1"/>
    <xf numFmtId="38" fontId="7" fillId="0" borderId="3" xfId="1" applyFont="1" applyFill="1" applyBorder="1" applyAlignment="1" applyProtection="1">
      <alignment horizontal="right"/>
    </xf>
    <xf numFmtId="176" fontId="7" fillId="0" borderId="2" xfId="0" applyNumberFormat="1" applyFont="1" applyFill="1" applyBorder="1" applyProtection="1"/>
    <xf numFmtId="176" fontId="8" fillId="0" borderId="0" xfId="0" applyNumberFormat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/>
    <xf numFmtId="177" fontId="7" fillId="0" borderId="2" xfId="0" applyNumberFormat="1" applyFont="1" applyFill="1" applyBorder="1" applyProtection="1"/>
    <xf numFmtId="177" fontId="7" fillId="0" borderId="3" xfId="0" applyNumberFormat="1" applyFont="1" applyFill="1" applyBorder="1" applyProtection="1"/>
    <xf numFmtId="178" fontId="7" fillId="0" borderId="3" xfId="0" applyNumberFormat="1" applyFont="1" applyFill="1" applyBorder="1" applyProtection="1"/>
    <xf numFmtId="0" fontId="4" fillId="0" borderId="6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distributed" vertical="center" justifyLastLine="1"/>
    </xf>
    <xf numFmtId="179" fontId="7" fillId="0" borderId="8" xfId="0" applyNumberFormat="1" applyFont="1" applyFill="1" applyBorder="1" applyAlignment="1" applyProtection="1">
      <alignment shrinkToFit="1"/>
    </xf>
    <xf numFmtId="179" fontId="7" fillId="0" borderId="8" xfId="0" applyNumberFormat="1" applyFont="1" applyFill="1" applyBorder="1" applyAlignment="1" applyProtection="1">
      <alignment horizontal="center" shrinkToFit="1"/>
    </xf>
    <xf numFmtId="179" fontId="7" fillId="0" borderId="10" xfId="0" applyNumberFormat="1" applyFont="1" applyFill="1" applyBorder="1" applyAlignment="1" applyProtection="1">
      <alignment shrinkToFit="1"/>
    </xf>
    <xf numFmtId="176" fontId="8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11" xfId="0" applyFont="1" applyFill="1" applyBorder="1" applyAlignment="1" applyProtection="1">
      <alignment horizontal="right" vertical="center"/>
    </xf>
    <xf numFmtId="0" fontId="7" fillId="0" borderId="8" xfId="0" applyFont="1" applyFill="1" applyBorder="1" applyProtection="1"/>
    <xf numFmtId="180" fontId="7" fillId="0" borderId="8" xfId="0" applyNumberFormat="1" applyFont="1" applyFill="1" applyBorder="1" applyProtection="1"/>
    <xf numFmtId="181" fontId="7" fillId="0" borderId="8" xfId="0" applyNumberFormat="1" applyFont="1" applyFill="1" applyBorder="1" applyProtection="1"/>
    <xf numFmtId="180" fontId="7" fillId="0" borderId="10" xfId="0" applyNumberFormat="1" applyFont="1" applyFill="1" applyBorder="1" applyProtection="1"/>
    <xf numFmtId="0" fontId="7" fillId="0" borderId="14" xfId="0" applyFont="1" applyFill="1" applyBorder="1" applyAlignment="1" applyProtection="1">
      <alignment horizontal="distributed" vertical="center" justifyLastLine="1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distributed" vertical="center" shrinkToFit="1"/>
    </xf>
    <xf numFmtId="176" fontId="7" fillId="0" borderId="0" xfId="0" applyNumberFormat="1" applyFont="1" applyFill="1" applyBorder="1" applyProtection="1"/>
    <xf numFmtId="38" fontId="7" fillId="0" borderId="0" xfId="1" applyFont="1" applyFill="1" applyBorder="1" applyProtection="1"/>
    <xf numFmtId="38" fontId="7" fillId="0" borderId="0" xfId="1" applyFont="1" applyFill="1" applyBorder="1" applyAlignment="1" applyProtection="1">
      <alignment horizontal="right"/>
    </xf>
    <xf numFmtId="176" fontId="7" fillId="0" borderId="6" xfId="0" applyNumberFormat="1" applyFont="1" applyFill="1" applyBorder="1" applyProtection="1"/>
    <xf numFmtId="177" fontId="7" fillId="0" borderId="0" xfId="0" applyNumberFormat="1" applyFont="1" applyFill="1" applyBorder="1" applyProtection="1"/>
    <xf numFmtId="178" fontId="7" fillId="0" borderId="0" xfId="0" applyNumberFormat="1" applyFont="1" applyFill="1" applyBorder="1" applyProtection="1"/>
    <xf numFmtId="177" fontId="7" fillId="0" borderId="6" xfId="0" applyNumberFormat="1" applyFont="1" applyFill="1" applyBorder="1" applyProtection="1"/>
    <xf numFmtId="0" fontId="4" fillId="0" borderId="6" xfId="0" applyFont="1" applyFill="1" applyBorder="1" applyAlignment="1" applyProtection="1"/>
    <xf numFmtId="179" fontId="7" fillId="0" borderId="0" xfId="0" applyNumberFormat="1" applyFont="1" applyFill="1" applyBorder="1" applyAlignment="1" applyProtection="1">
      <alignment horizontal="center" shrinkToFit="1"/>
    </xf>
    <xf numFmtId="0" fontId="7" fillId="0" borderId="0" xfId="0" applyFont="1" applyFill="1" applyBorder="1" applyProtection="1"/>
    <xf numFmtId="180" fontId="7" fillId="0" borderId="0" xfId="0" applyNumberFormat="1" applyFont="1" applyFill="1" applyBorder="1" applyProtection="1"/>
    <xf numFmtId="181" fontId="7" fillId="0" borderId="0" xfId="0" applyNumberFormat="1" applyFont="1" applyFill="1" applyBorder="1" applyProtection="1"/>
    <xf numFmtId="180" fontId="7" fillId="0" borderId="6" xfId="0" applyNumberFormat="1" applyFont="1" applyFill="1" applyBorder="1" applyProtection="1"/>
    <xf numFmtId="0" fontId="7" fillId="0" borderId="10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right" vertical="center" justifyLastLine="1"/>
    </xf>
    <xf numFmtId="38" fontId="7" fillId="0" borderId="2" xfId="1" applyFont="1" applyFill="1" applyBorder="1" applyProtection="1"/>
    <xf numFmtId="177" fontId="7" fillId="0" borderId="0" xfId="0" applyNumberFormat="1" applyFont="1" applyFill="1" applyBorder="1" applyAlignment="1" applyProtection="1"/>
    <xf numFmtId="0" fontId="7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distributed" vertical="center" shrinkToFit="1"/>
    </xf>
    <xf numFmtId="0" fontId="4" fillId="0" borderId="0" xfId="0" applyFont="1" applyFill="1" applyBorder="1" applyAlignment="1" applyProtection="1">
      <alignment horizontal="right" vertical="center"/>
    </xf>
    <xf numFmtId="176" fontId="4" fillId="0" borderId="0" xfId="0" applyNumberFormat="1" applyFont="1" applyFill="1" applyAlignment="1" applyProtection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distributed" vertical="center" justifyLastLine="1"/>
    </xf>
    <xf numFmtId="177" fontId="7" fillId="0" borderId="4" xfId="0" applyNumberFormat="1" applyFont="1" applyFill="1" applyBorder="1" applyAlignment="1" applyProtection="1"/>
    <xf numFmtId="0" fontId="4" fillId="0" borderId="8" xfId="0" applyFont="1" applyFill="1" applyBorder="1" applyAlignment="1" applyProtection="1">
      <alignment horizontal="right" vertical="center"/>
    </xf>
    <xf numFmtId="38" fontId="7" fillId="0" borderId="3" xfId="1" applyFont="1" applyFill="1" applyBorder="1" applyProtection="1">
      <protection locked="0"/>
    </xf>
    <xf numFmtId="38" fontId="7" fillId="0" borderId="3" xfId="1" applyFont="1" applyFill="1" applyBorder="1" applyAlignment="1" applyProtection="1">
      <alignment horizontal="right"/>
      <protection locked="0"/>
    </xf>
    <xf numFmtId="176" fontId="7" fillId="0" borderId="2" xfId="0" applyNumberFormat="1" applyFont="1" applyFill="1" applyBorder="1" applyProtection="1">
      <protection locked="0"/>
    </xf>
    <xf numFmtId="177" fontId="7" fillId="0" borderId="1" xfId="0" applyNumberFormat="1" applyFont="1" applyFill="1" applyBorder="1" applyProtection="1">
      <protection locked="0"/>
    </xf>
    <xf numFmtId="177" fontId="7" fillId="0" borderId="3" xfId="0" applyNumberFormat="1" applyFont="1" applyFill="1" applyBorder="1" applyProtection="1">
      <protection locked="0"/>
    </xf>
    <xf numFmtId="177" fontId="7" fillId="0" borderId="2" xfId="0" applyNumberFormat="1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right"/>
    </xf>
    <xf numFmtId="181" fontId="7" fillId="0" borderId="11" xfId="0" applyNumberFormat="1" applyFont="1" applyFill="1" applyBorder="1" applyAlignment="1" applyProtection="1"/>
    <xf numFmtId="181" fontId="7" fillId="0" borderId="8" xfId="0" applyNumberFormat="1" applyFont="1" applyFill="1" applyBorder="1" applyAlignment="1" applyProtection="1"/>
    <xf numFmtId="181" fontId="7" fillId="0" borderId="10" xfId="0" applyNumberFormat="1" applyFont="1" applyFill="1" applyBorder="1" applyAlignment="1" applyProtection="1"/>
    <xf numFmtId="0" fontId="7" fillId="0" borderId="1" xfId="0" applyFont="1" applyFill="1" applyBorder="1" applyAlignment="1" applyProtection="1">
      <alignment horizontal="distributed" vertical="center" justifyLastLine="1"/>
    </xf>
    <xf numFmtId="0" fontId="7" fillId="0" borderId="4" xfId="0" applyFont="1" applyFill="1" applyBorder="1" applyAlignment="1" applyProtection="1">
      <alignment horizontal="distributed" vertical="center" justifyLastLine="1"/>
    </xf>
    <xf numFmtId="0" fontId="0" fillId="0" borderId="11" xfId="0" applyFont="1" applyFill="1" applyBorder="1" applyAlignment="1" applyProtection="1">
      <alignment horizontal="distributed" vertical="center" justifyLastLine="1"/>
    </xf>
    <xf numFmtId="0" fontId="7" fillId="0" borderId="5" xfId="0" applyFont="1" applyFill="1" applyBorder="1" applyAlignment="1" applyProtection="1">
      <alignment horizontal="distributed" vertical="center"/>
    </xf>
    <xf numFmtId="0" fontId="7" fillId="0" borderId="9" xfId="0" applyFont="1" applyFill="1" applyBorder="1" applyAlignment="1" applyProtection="1">
      <alignment horizontal="distributed" vertical="center"/>
    </xf>
    <xf numFmtId="0" fontId="7" fillId="0" borderId="2" xfId="0" applyFont="1" applyFill="1" applyBorder="1" applyAlignment="1" applyProtection="1">
      <alignment horizontal="distributed" vertical="center" justifyLastLine="1"/>
    </xf>
    <xf numFmtId="0" fontId="7" fillId="0" borderId="6" xfId="0" applyFont="1" applyFill="1" applyBorder="1" applyAlignment="1" applyProtection="1">
      <alignment horizontal="distributed" vertical="center" justifyLastLine="1"/>
    </xf>
    <xf numFmtId="0" fontId="0" fillId="0" borderId="10" xfId="0" applyFont="1" applyFill="1" applyBorder="1" applyAlignment="1" applyProtection="1">
      <alignment horizontal="distributed" vertical="center" justifyLastLine="1"/>
    </xf>
    <xf numFmtId="0" fontId="7" fillId="0" borderId="3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 applyProtection="1">
      <alignment horizontal="distributed" vertical="center"/>
    </xf>
    <xf numFmtId="0" fontId="7" fillId="0" borderId="1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</cellXfs>
  <cellStyles count="11">
    <cellStyle name="桁区切り 2" xfId="1"/>
    <cellStyle name="桁区切り 2 2" xfId="2"/>
    <cellStyle name="桁区切り 3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22860</xdr:rowOff>
    </xdr:from>
    <xdr:to>
      <xdr:col>1</xdr:col>
      <xdr:colOff>2540</xdr:colOff>
      <xdr:row>1</xdr:row>
      <xdr:rowOff>59690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400" y="22860"/>
          <a:ext cx="648970" cy="313055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18288" rIns="0" bIns="0" anchor="b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市税</a:t>
          </a:r>
          <a:endParaRPr lang="en-US" altLang="ja-JP" sz="1600" b="0" i="0" u="none" strike="noStrike" baseline="0">
            <a:solidFill>
              <a:srgbClr val="00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E1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view="pageBreakPreview" zoomScale="60" zoomScaleNormal="70" workbookViewId="0"/>
  </sheetViews>
  <sheetFormatPr defaultColWidth="9" defaultRowHeight="15.75" x14ac:dyDescent="0.15"/>
  <cols>
    <col min="1" max="1" width="9.625" style="1" customWidth="1"/>
    <col min="2" max="2" width="10.875" style="1" customWidth="1"/>
    <col min="3" max="3" width="5.875" style="1" customWidth="1"/>
    <col min="4" max="4" width="12.875" style="1" customWidth="1"/>
    <col min="5" max="5" width="9.25" style="1" customWidth="1"/>
    <col min="6" max="6" width="15.75" style="1" customWidth="1"/>
    <col min="7" max="7" width="8" style="1" customWidth="1"/>
    <col min="8" max="8" width="15.75" style="1" customWidth="1"/>
    <col min="9" max="9" width="8" style="1" customWidth="1"/>
    <col min="10" max="10" width="15.75" style="1" customWidth="1"/>
    <col min="11" max="11" width="8" style="1" customWidth="1"/>
    <col min="12" max="12" width="15.75" style="1" customWidth="1"/>
    <col min="13" max="13" width="8" style="1" customWidth="1"/>
    <col min="14" max="14" width="15.75" style="1" customWidth="1"/>
    <col min="15" max="15" width="8.125" style="1" customWidth="1"/>
    <col min="16" max="16" width="15.75" style="1" customWidth="1"/>
    <col min="17" max="17" width="8" style="1" customWidth="1"/>
    <col min="18" max="18" width="15.75" style="1" customWidth="1"/>
    <col min="19" max="19" width="8.25" style="1" customWidth="1"/>
    <col min="20" max="20" width="15.75" style="1" customWidth="1"/>
    <col min="21" max="21" width="8.25" style="1" customWidth="1"/>
    <col min="22" max="22" width="15.75" style="1" customWidth="1"/>
    <col min="23" max="23" width="8" style="1" customWidth="1"/>
    <col min="24" max="24" width="15.75" style="1" customWidth="1"/>
    <col min="25" max="25" width="8.25" style="1" customWidth="1"/>
    <col min="26" max="16384" width="9" style="1"/>
  </cols>
  <sheetData>
    <row r="1" spans="1:25" ht="21.75" customHeight="1" x14ac:dyDescent="0.15">
      <c r="A1" s="2"/>
    </row>
    <row r="2" spans="1:25" ht="6.75" customHeight="1" x14ac:dyDescent="0.15"/>
    <row r="3" spans="1:25" ht="21.75" customHeight="1" x14ac:dyDescent="0.25">
      <c r="A3" s="3" t="s">
        <v>26</v>
      </c>
      <c r="B3" s="11"/>
      <c r="C3" s="11"/>
      <c r="D3" s="11"/>
      <c r="E3" s="11"/>
      <c r="G3" s="40"/>
      <c r="H3" s="40"/>
      <c r="I3" s="40"/>
      <c r="J3" s="40"/>
      <c r="K3" s="40"/>
      <c r="L3" s="40"/>
      <c r="M3" s="62"/>
      <c r="N3" s="62"/>
      <c r="O3" s="62"/>
      <c r="P3" s="62"/>
      <c r="Q3" s="62"/>
      <c r="R3" s="62"/>
      <c r="S3" s="62"/>
      <c r="T3" s="62"/>
      <c r="U3" s="62"/>
      <c r="W3" s="40"/>
      <c r="X3" s="62"/>
      <c r="Y3" s="87" t="s">
        <v>64</v>
      </c>
    </row>
    <row r="4" spans="1:25" ht="19.5" customHeight="1" x14ac:dyDescent="0.15">
      <c r="A4" s="91" t="s">
        <v>27</v>
      </c>
      <c r="B4" s="92"/>
      <c r="C4" s="92"/>
      <c r="D4" s="92"/>
      <c r="E4" s="93"/>
      <c r="F4" s="94" t="s">
        <v>42</v>
      </c>
      <c r="G4" s="95"/>
      <c r="H4" s="94" t="s">
        <v>29</v>
      </c>
      <c r="I4" s="95"/>
      <c r="J4" s="94" t="s">
        <v>62</v>
      </c>
      <c r="K4" s="95"/>
      <c r="L4" s="94" t="s">
        <v>20</v>
      </c>
      <c r="M4" s="95"/>
      <c r="N4" s="94" t="s">
        <v>10</v>
      </c>
      <c r="O4" s="95"/>
      <c r="P4" s="94" t="s">
        <v>63</v>
      </c>
      <c r="Q4" s="95"/>
      <c r="R4" s="94" t="s">
        <v>14</v>
      </c>
      <c r="S4" s="95"/>
      <c r="T4" s="94" t="s">
        <v>1</v>
      </c>
      <c r="U4" s="95"/>
      <c r="V4" s="94" t="s">
        <v>11</v>
      </c>
      <c r="W4" s="95"/>
      <c r="X4" s="94" t="s">
        <v>56</v>
      </c>
      <c r="Y4" s="95"/>
    </row>
    <row r="5" spans="1:25" ht="19.5" customHeight="1" x14ac:dyDescent="0.15">
      <c r="A5" s="96" t="s">
        <v>28</v>
      </c>
      <c r="B5" s="97"/>
      <c r="C5" s="97"/>
      <c r="D5" s="97"/>
      <c r="E5" s="98"/>
      <c r="F5" s="28" t="s">
        <v>31</v>
      </c>
      <c r="G5" s="28" t="s">
        <v>2</v>
      </c>
      <c r="H5" s="28" t="s">
        <v>31</v>
      </c>
      <c r="I5" s="28" t="s">
        <v>2</v>
      </c>
      <c r="J5" s="52" t="s">
        <v>31</v>
      </c>
      <c r="K5" s="52" t="s">
        <v>2</v>
      </c>
      <c r="L5" s="52" t="s">
        <v>31</v>
      </c>
      <c r="M5" s="52" t="s">
        <v>2</v>
      </c>
      <c r="N5" s="68" t="s">
        <v>31</v>
      </c>
      <c r="O5" s="4" t="s">
        <v>2</v>
      </c>
      <c r="P5" s="52" t="s">
        <v>31</v>
      </c>
      <c r="Q5" s="52" t="s">
        <v>2</v>
      </c>
      <c r="R5" s="52" t="s">
        <v>31</v>
      </c>
      <c r="S5" s="52" t="s">
        <v>2</v>
      </c>
      <c r="T5" s="52" t="s">
        <v>31</v>
      </c>
      <c r="U5" s="52" t="s">
        <v>2</v>
      </c>
      <c r="V5" s="28" t="s">
        <v>31</v>
      </c>
      <c r="W5" s="28" t="s">
        <v>2</v>
      </c>
      <c r="X5" s="52" t="s">
        <v>31</v>
      </c>
      <c r="Y5" s="52" t="s">
        <v>2</v>
      </c>
    </row>
    <row r="6" spans="1:25" ht="18" customHeight="1" x14ac:dyDescent="0.15">
      <c r="A6" s="5"/>
      <c r="B6" s="12"/>
      <c r="C6" s="12"/>
      <c r="D6" s="12"/>
      <c r="E6" s="19"/>
      <c r="F6" s="29" t="s">
        <v>18</v>
      </c>
      <c r="G6" s="41"/>
      <c r="H6" s="29" t="s">
        <v>18</v>
      </c>
      <c r="I6" s="41"/>
      <c r="J6" s="29" t="s">
        <v>18</v>
      </c>
      <c r="K6" s="54"/>
      <c r="L6" s="29" t="s">
        <v>18</v>
      </c>
      <c r="M6" s="41"/>
      <c r="N6" s="69" t="s">
        <v>18</v>
      </c>
      <c r="O6" s="73"/>
      <c r="P6" s="29" t="s">
        <v>18</v>
      </c>
      <c r="Q6" s="78"/>
      <c r="R6" s="29" t="s">
        <v>18</v>
      </c>
      <c r="S6" s="41"/>
      <c r="T6" s="29" t="s">
        <v>18</v>
      </c>
      <c r="U6" s="41"/>
      <c r="V6" s="29" t="s">
        <v>18</v>
      </c>
      <c r="W6" s="41"/>
      <c r="X6" s="29" t="s">
        <v>18</v>
      </c>
      <c r="Y6" s="41"/>
    </row>
    <row r="7" spans="1:25" ht="18" customHeight="1" x14ac:dyDescent="0.25">
      <c r="A7" s="99" t="s">
        <v>5</v>
      </c>
      <c r="B7" s="100"/>
      <c r="C7" s="100"/>
      <c r="D7" s="100"/>
      <c r="E7" s="101"/>
      <c r="F7" s="30">
        <v>10715820</v>
      </c>
      <c r="G7" s="42">
        <f t="shared" ref="G7:G12" si="0">F7/$X7*100</f>
        <v>98.6206588717979</v>
      </c>
      <c r="H7" s="30">
        <v>10724499</v>
      </c>
      <c r="I7" s="42">
        <f t="shared" ref="I7:I12" si="1">H7/$X7*100</f>
        <v>98.700534112175987</v>
      </c>
      <c r="J7" s="30">
        <v>10951958</v>
      </c>
      <c r="K7" s="42">
        <f t="shared" ref="K7:K12" si="2">J7/$X7*100</f>
        <v>100.79390227684468</v>
      </c>
      <c r="L7" s="55">
        <v>11148365</v>
      </c>
      <c r="M7" s="42">
        <f t="shared" ref="M7:M12" si="3">L7/$X7*100</f>
        <v>102.60149028663146</v>
      </c>
      <c r="N7" s="31">
        <v>11296325</v>
      </c>
      <c r="O7" s="42">
        <f t="shared" ref="O7:O12" si="4">N7/$X7*100</f>
        <v>103.96320713953411</v>
      </c>
      <c r="P7" s="31">
        <v>11203201</v>
      </c>
      <c r="Q7" s="42">
        <f t="shared" ref="Q7:Q12" si="5">P7/$X7*100</f>
        <v>103.10616117974966</v>
      </c>
      <c r="R7" s="31">
        <v>11112660</v>
      </c>
      <c r="S7" s="42">
        <f t="shared" ref="S7:S12" si="6">R7/$X7*100</f>
        <v>102.27288728424644</v>
      </c>
      <c r="T7" s="31">
        <v>11496841</v>
      </c>
      <c r="U7" s="42">
        <f t="shared" ref="U7:U12" si="7">T7/$X7*100</f>
        <v>105.80861141418015</v>
      </c>
      <c r="V7" s="30">
        <v>11517893</v>
      </c>
      <c r="W7" s="42">
        <f t="shared" ref="W7:W12" si="8">V7/$X7*100</f>
        <v>106.00235879987427</v>
      </c>
      <c r="X7" s="81">
        <v>10865695</v>
      </c>
      <c r="Y7" s="42">
        <v>100</v>
      </c>
    </row>
    <row r="8" spans="1:25" ht="18" customHeight="1" x14ac:dyDescent="0.25">
      <c r="A8" s="102" t="s">
        <v>58</v>
      </c>
      <c r="B8" s="103"/>
      <c r="C8" s="100" t="s">
        <v>33</v>
      </c>
      <c r="D8" s="100"/>
      <c r="E8" s="101"/>
      <c r="F8" s="31">
        <v>1415790</v>
      </c>
      <c r="G8" s="42">
        <f t="shared" si="0"/>
        <v>103.17161310444686</v>
      </c>
      <c r="H8" s="31">
        <v>1379055</v>
      </c>
      <c r="I8" s="42">
        <f t="shared" si="1"/>
        <v>100.49465592337353</v>
      </c>
      <c r="J8" s="31">
        <v>1491092</v>
      </c>
      <c r="K8" s="42">
        <f t="shared" si="2"/>
        <v>108.65902918309629</v>
      </c>
      <c r="L8" s="56">
        <v>1537316</v>
      </c>
      <c r="M8" s="42">
        <f t="shared" si="3"/>
        <v>112.02746987284544</v>
      </c>
      <c r="N8" s="31">
        <v>1582113</v>
      </c>
      <c r="O8" s="42">
        <f t="shared" si="4"/>
        <v>115.29192205306984</v>
      </c>
      <c r="P8" s="31">
        <v>1293571</v>
      </c>
      <c r="Q8" s="42">
        <f t="shared" si="5"/>
        <v>94.265255959663833</v>
      </c>
      <c r="R8" s="31">
        <v>1344477</v>
      </c>
      <c r="S8" s="42">
        <f t="shared" si="6"/>
        <v>97.974883896501183</v>
      </c>
      <c r="T8" s="31">
        <v>1494996</v>
      </c>
      <c r="U8" s="42">
        <f t="shared" si="7"/>
        <v>108.94352192394045</v>
      </c>
      <c r="V8" s="31">
        <v>1438740</v>
      </c>
      <c r="W8" s="42">
        <f t="shared" si="8"/>
        <v>104.84402816653026</v>
      </c>
      <c r="X8" s="81">
        <v>1372267</v>
      </c>
      <c r="Y8" s="42">
        <v>100</v>
      </c>
    </row>
    <row r="9" spans="1:25" ht="18" customHeight="1" x14ac:dyDescent="0.25">
      <c r="A9" s="102" t="s">
        <v>58</v>
      </c>
      <c r="B9" s="103"/>
      <c r="C9" s="100" t="s">
        <v>34</v>
      </c>
      <c r="D9" s="100"/>
      <c r="E9" s="101"/>
      <c r="F9" s="31">
        <v>9300030</v>
      </c>
      <c r="G9" s="42">
        <f t="shared" si="0"/>
        <v>97.962822280845231</v>
      </c>
      <c r="H9" s="31">
        <v>9345444</v>
      </c>
      <c r="I9" s="42">
        <f t="shared" si="1"/>
        <v>98.441195319541052</v>
      </c>
      <c r="J9" s="31">
        <v>9460866</v>
      </c>
      <c r="K9" s="42">
        <f t="shared" si="2"/>
        <v>99.657004824811438</v>
      </c>
      <c r="L9" s="56">
        <v>9611049</v>
      </c>
      <c r="M9" s="42">
        <f t="shared" si="3"/>
        <v>101.23897289788262</v>
      </c>
      <c r="N9" s="31">
        <v>9714213</v>
      </c>
      <c r="O9" s="42">
        <f t="shared" si="4"/>
        <v>102.32566149972382</v>
      </c>
      <c r="P9" s="31">
        <v>9909630</v>
      </c>
      <c r="Q9" s="42">
        <f t="shared" si="5"/>
        <v>104.38410656298231</v>
      </c>
      <c r="R9" s="31">
        <v>9768183</v>
      </c>
      <c r="S9" s="42">
        <f t="shared" si="6"/>
        <v>102.89416004419056</v>
      </c>
      <c r="T9" s="31">
        <v>10001845</v>
      </c>
      <c r="U9" s="42">
        <f t="shared" si="7"/>
        <v>105.35546274749225</v>
      </c>
      <c r="V9" s="31">
        <v>10079153</v>
      </c>
      <c r="W9" s="42">
        <f t="shared" si="8"/>
        <v>106.16979451468953</v>
      </c>
      <c r="X9" s="81">
        <v>9493428</v>
      </c>
      <c r="Y9" s="42">
        <v>100</v>
      </c>
    </row>
    <row r="10" spans="1:25" ht="18" customHeight="1" x14ac:dyDescent="0.25">
      <c r="A10" s="99" t="s">
        <v>35</v>
      </c>
      <c r="B10" s="100"/>
      <c r="C10" s="100"/>
      <c r="D10" s="100"/>
      <c r="E10" s="101"/>
      <c r="F10" s="31">
        <v>9081491</v>
      </c>
      <c r="G10" s="42">
        <f t="shared" si="0"/>
        <v>94.612169419657974</v>
      </c>
      <c r="H10" s="31">
        <v>9185687</v>
      </c>
      <c r="I10" s="42">
        <f t="shared" si="1"/>
        <v>95.697697071984081</v>
      </c>
      <c r="J10" s="31">
        <v>9319044</v>
      </c>
      <c r="K10" s="42">
        <f t="shared" si="2"/>
        <v>97.087027863293272</v>
      </c>
      <c r="L10" s="56">
        <v>9255543</v>
      </c>
      <c r="M10" s="42">
        <f t="shared" si="3"/>
        <v>96.42546608116767</v>
      </c>
      <c r="N10" s="31">
        <v>9452692</v>
      </c>
      <c r="O10" s="42">
        <f t="shared" si="4"/>
        <v>98.479390330931949</v>
      </c>
      <c r="P10" s="31">
        <v>9426073</v>
      </c>
      <c r="Q10" s="42">
        <f t="shared" si="5"/>
        <v>98.202070082772053</v>
      </c>
      <c r="R10" s="31">
        <v>9280123</v>
      </c>
      <c r="S10" s="42">
        <f t="shared" si="6"/>
        <v>96.681543758757741</v>
      </c>
      <c r="T10" s="31">
        <v>9439897</v>
      </c>
      <c r="U10" s="42">
        <f t="shared" si="7"/>
        <v>98.346090335620119</v>
      </c>
      <c r="V10" s="31">
        <v>9549437</v>
      </c>
      <c r="W10" s="42">
        <f t="shared" si="8"/>
        <v>99.487292483838871</v>
      </c>
      <c r="X10" s="81">
        <v>9598650</v>
      </c>
      <c r="Y10" s="42">
        <v>100</v>
      </c>
    </row>
    <row r="11" spans="1:25" ht="18" customHeight="1" x14ac:dyDescent="0.25">
      <c r="A11" s="99" t="s">
        <v>36</v>
      </c>
      <c r="B11" s="100"/>
      <c r="C11" s="100"/>
      <c r="D11" s="100"/>
      <c r="E11" s="101"/>
      <c r="F11" s="31">
        <v>266396</v>
      </c>
      <c r="G11" s="42">
        <f t="shared" si="0"/>
        <v>57.329161268663462</v>
      </c>
      <c r="H11" s="31">
        <v>323174</v>
      </c>
      <c r="I11" s="42">
        <f t="shared" si="1"/>
        <v>69.547945028600452</v>
      </c>
      <c r="J11" s="31">
        <v>337977</v>
      </c>
      <c r="K11" s="42">
        <f t="shared" si="2"/>
        <v>72.733591863613071</v>
      </c>
      <c r="L11" s="56">
        <v>355221</v>
      </c>
      <c r="M11" s="42">
        <f t="shared" si="3"/>
        <v>76.44454869823835</v>
      </c>
      <c r="N11" s="31">
        <v>372095</v>
      </c>
      <c r="O11" s="42">
        <f t="shared" si="4"/>
        <v>80.075880502197222</v>
      </c>
      <c r="P11" s="31">
        <v>395898</v>
      </c>
      <c r="Q11" s="42">
        <f t="shared" si="5"/>
        <v>85.198352407473564</v>
      </c>
      <c r="R11" s="31">
        <v>412478</v>
      </c>
      <c r="S11" s="42">
        <f t="shared" si="6"/>
        <v>88.766414592470483</v>
      </c>
      <c r="T11" s="31">
        <v>433379</v>
      </c>
      <c r="U11" s="42">
        <f t="shared" si="7"/>
        <v>93.264368013979578</v>
      </c>
      <c r="V11" s="31">
        <v>441986</v>
      </c>
      <c r="W11" s="42">
        <f t="shared" si="8"/>
        <v>95.116618389508432</v>
      </c>
      <c r="X11" s="81">
        <v>464678</v>
      </c>
      <c r="Y11" s="42">
        <v>100</v>
      </c>
    </row>
    <row r="12" spans="1:25" ht="18" customHeight="1" x14ac:dyDescent="0.25">
      <c r="A12" s="99" t="s">
        <v>37</v>
      </c>
      <c r="B12" s="100"/>
      <c r="C12" s="100"/>
      <c r="D12" s="100"/>
      <c r="E12" s="101"/>
      <c r="F12" s="31">
        <v>1110132</v>
      </c>
      <c r="G12" s="42">
        <f t="shared" si="0"/>
        <v>96.794900300028502</v>
      </c>
      <c r="H12" s="31">
        <v>1092968</v>
      </c>
      <c r="I12" s="42">
        <f t="shared" si="1"/>
        <v>95.298332622716543</v>
      </c>
      <c r="J12" s="31">
        <v>1052361</v>
      </c>
      <c r="K12" s="42">
        <f t="shared" si="2"/>
        <v>91.757717167542509</v>
      </c>
      <c r="L12" s="56">
        <v>1043398</v>
      </c>
      <c r="M12" s="42">
        <f t="shared" si="3"/>
        <v>90.976213083893768</v>
      </c>
      <c r="N12" s="31">
        <v>1048815</v>
      </c>
      <c r="O12" s="42">
        <f t="shared" si="4"/>
        <v>91.448533470050776</v>
      </c>
      <c r="P12" s="31">
        <v>1053693</v>
      </c>
      <c r="Q12" s="42">
        <f t="shared" si="5"/>
        <v>91.873857236651091</v>
      </c>
      <c r="R12" s="31">
        <v>1079799</v>
      </c>
      <c r="S12" s="42">
        <f t="shared" si="6"/>
        <v>94.150097960486221</v>
      </c>
      <c r="T12" s="31">
        <v>1146232</v>
      </c>
      <c r="U12" s="42">
        <f t="shared" si="7"/>
        <v>99.942540311154232</v>
      </c>
      <c r="V12" s="31">
        <v>1169387</v>
      </c>
      <c r="W12" s="42">
        <f t="shared" si="8"/>
        <v>101.96147672272255</v>
      </c>
      <c r="X12" s="81">
        <v>1146891</v>
      </c>
      <c r="Y12" s="42">
        <v>100</v>
      </c>
    </row>
    <row r="13" spans="1:25" ht="18" customHeight="1" x14ac:dyDescent="0.25">
      <c r="A13" s="99" t="s">
        <v>32</v>
      </c>
      <c r="B13" s="100"/>
      <c r="C13" s="100"/>
      <c r="D13" s="100"/>
      <c r="E13" s="101"/>
      <c r="F13" s="32">
        <v>0</v>
      </c>
      <c r="G13" s="43" t="s">
        <v>47</v>
      </c>
      <c r="H13" s="32">
        <v>0</v>
      </c>
      <c r="I13" s="43" t="s">
        <v>47</v>
      </c>
      <c r="J13" s="32">
        <v>0</v>
      </c>
      <c r="K13" s="43" t="s">
        <v>47</v>
      </c>
      <c r="L13" s="57"/>
      <c r="M13" s="63" t="s">
        <v>47</v>
      </c>
      <c r="N13" s="32">
        <v>0</v>
      </c>
      <c r="O13" s="63" t="s">
        <v>47</v>
      </c>
      <c r="P13" s="32">
        <v>0</v>
      </c>
      <c r="Q13" s="63" t="s">
        <v>47</v>
      </c>
      <c r="R13" s="32">
        <v>0</v>
      </c>
      <c r="S13" s="43" t="s">
        <v>47</v>
      </c>
      <c r="T13" s="32">
        <v>0</v>
      </c>
      <c r="U13" s="43" t="s">
        <v>47</v>
      </c>
      <c r="V13" s="32">
        <v>0</v>
      </c>
      <c r="W13" s="43" t="s">
        <v>47</v>
      </c>
      <c r="X13" s="82">
        <v>0</v>
      </c>
      <c r="Y13" s="43" t="s">
        <v>47</v>
      </c>
    </row>
    <row r="14" spans="1:25" ht="18" customHeight="1" x14ac:dyDescent="0.25">
      <c r="A14" s="99" t="s">
        <v>38</v>
      </c>
      <c r="B14" s="100"/>
      <c r="C14" s="100"/>
      <c r="D14" s="100"/>
      <c r="E14" s="101"/>
      <c r="F14" s="31">
        <v>1845736</v>
      </c>
      <c r="G14" s="42">
        <f>F14/$X14*100</f>
        <v>93.598014586340042</v>
      </c>
      <c r="H14" s="31">
        <v>1873262</v>
      </c>
      <c r="I14" s="42">
        <f>H14/$X14*100</f>
        <v>94.993869112395544</v>
      </c>
      <c r="J14" s="31">
        <v>1897706</v>
      </c>
      <c r="K14" s="42">
        <f>J14/$X14*100</f>
        <v>96.23343417941949</v>
      </c>
      <c r="L14" s="56">
        <v>1877908</v>
      </c>
      <c r="M14" s="42">
        <f>L14/$X14*100</f>
        <v>95.229469640189407</v>
      </c>
      <c r="N14" s="31">
        <v>1919725</v>
      </c>
      <c r="O14" s="42">
        <f>N14/$X14*100</f>
        <v>97.350026521540258</v>
      </c>
      <c r="P14" s="31">
        <v>1930939</v>
      </c>
      <c r="Q14" s="42">
        <f>P14/$X14*100</f>
        <v>97.918692969814131</v>
      </c>
      <c r="R14" s="31">
        <v>1910123</v>
      </c>
      <c r="S14" s="42">
        <f>R14/$X14*100</f>
        <v>96.863105241325727</v>
      </c>
      <c r="T14" s="31">
        <v>1941775</v>
      </c>
      <c r="U14" s="42">
        <f>T14/$X14*100</f>
        <v>98.468190886123708</v>
      </c>
      <c r="V14" s="31">
        <v>1965660</v>
      </c>
      <c r="W14" s="42">
        <f>V14/$X14*100</f>
        <v>99.679408838417388</v>
      </c>
      <c r="X14" s="81">
        <v>1971982</v>
      </c>
      <c r="Y14" s="42">
        <v>100</v>
      </c>
    </row>
    <row r="15" spans="1:25" ht="18" customHeight="1" x14ac:dyDescent="0.25">
      <c r="A15" s="104" t="s">
        <v>39</v>
      </c>
      <c r="B15" s="105"/>
      <c r="C15" s="105"/>
      <c r="D15" s="105"/>
      <c r="E15" s="106"/>
      <c r="F15" s="33">
        <f>SUM(F8:F12,F14)</f>
        <v>23019575</v>
      </c>
      <c r="G15" s="44">
        <f>F15/$X15*100</f>
        <v>95.723862910917447</v>
      </c>
      <c r="H15" s="33">
        <f>SUM(H8:H12,H14)</f>
        <v>23199590</v>
      </c>
      <c r="I15" s="44">
        <f>H15/$X15*100</f>
        <v>96.472431517501576</v>
      </c>
      <c r="J15" s="33">
        <v>23559046</v>
      </c>
      <c r="K15" s="44">
        <f>J15/$X15*100</f>
        <v>97.96718182746632</v>
      </c>
      <c r="L15" s="58">
        <v>23680435</v>
      </c>
      <c r="M15" s="44">
        <f>L15/$X15*100</f>
        <v>98.471961954592615</v>
      </c>
      <c r="N15" s="70">
        <v>24089652</v>
      </c>
      <c r="O15" s="44">
        <f>N15/$X15*100</f>
        <v>100.17363681213524</v>
      </c>
      <c r="P15" s="70">
        <v>24009804</v>
      </c>
      <c r="Q15" s="44">
        <f>P15/$X15*100</f>
        <v>99.84159944803487</v>
      </c>
      <c r="R15" s="33">
        <v>23795183</v>
      </c>
      <c r="S15" s="44">
        <f>R15/$X15*100</f>
        <v>98.949126360160577</v>
      </c>
      <c r="T15" s="33">
        <v>24458124</v>
      </c>
      <c r="U15" s="44">
        <f>T15/$X15*100</f>
        <v>101.70587896754044</v>
      </c>
      <c r="V15" s="33">
        <v>24644363</v>
      </c>
      <c r="W15" s="44">
        <f>V15/$X15*100</f>
        <v>102.48032925624761</v>
      </c>
      <c r="X15" s="83">
        <v>24047896</v>
      </c>
      <c r="Y15" s="44">
        <v>100</v>
      </c>
    </row>
    <row r="16" spans="1:25" x14ac:dyDescent="0.25">
      <c r="A16" s="107" t="s">
        <v>25</v>
      </c>
      <c r="B16" s="107"/>
      <c r="C16" s="107"/>
      <c r="D16" s="107"/>
      <c r="E16" s="107"/>
      <c r="F16" s="34"/>
      <c r="G16" s="45"/>
      <c r="H16" s="34"/>
      <c r="I16" s="45"/>
      <c r="J16" s="34"/>
      <c r="K16" s="45"/>
      <c r="V16" s="34"/>
      <c r="W16" s="45"/>
    </row>
    <row r="17" spans="1:25" ht="12" customHeight="1" x14ac:dyDescent="0.15">
      <c r="P17" s="75"/>
      <c r="R17" s="75"/>
      <c r="X17" s="75"/>
    </row>
    <row r="18" spans="1:25" ht="21.75" customHeight="1" x14ac:dyDescent="0.25">
      <c r="A18" s="6" t="s">
        <v>6</v>
      </c>
      <c r="C18" s="14"/>
      <c r="G18" s="46"/>
      <c r="H18" s="46"/>
      <c r="I18" s="46"/>
      <c r="J18" s="46"/>
      <c r="M18" s="62"/>
      <c r="N18" s="62"/>
      <c r="O18" s="62"/>
      <c r="P18" s="62"/>
      <c r="Q18" s="62"/>
      <c r="R18" s="62"/>
      <c r="S18" s="62"/>
      <c r="T18" s="62"/>
      <c r="U18" s="62"/>
      <c r="W18" s="46"/>
      <c r="X18" s="62"/>
      <c r="Y18" s="87" t="s">
        <v>64</v>
      </c>
    </row>
    <row r="19" spans="1:25" ht="17.25" customHeight="1" x14ac:dyDescent="0.15">
      <c r="A19" s="108" t="s">
        <v>60</v>
      </c>
      <c r="B19" s="109"/>
      <c r="C19" s="109"/>
      <c r="D19" s="110"/>
      <c r="E19" s="20"/>
      <c r="F19" s="35" t="s">
        <v>42</v>
      </c>
      <c r="G19" s="35" t="s">
        <v>2</v>
      </c>
      <c r="H19" s="35" t="s">
        <v>29</v>
      </c>
      <c r="I19" s="35" t="s">
        <v>2</v>
      </c>
      <c r="J19" s="35" t="s">
        <v>62</v>
      </c>
      <c r="K19" s="35" t="s">
        <v>2</v>
      </c>
      <c r="L19" s="35" t="s">
        <v>20</v>
      </c>
      <c r="M19" s="35" t="s">
        <v>2</v>
      </c>
      <c r="N19" s="16" t="s">
        <v>10</v>
      </c>
      <c r="O19" s="35" t="s">
        <v>2</v>
      </c>
      <c r="P19" s="76" t="s">
        <v>63</v>
      </c>
      <c r="Q19" s="35" t="s">
        <v>2</v>
      </c>
      <c r="R19" s="16" t="s">
        <v>14</v>
      </c>
      <c r="S19" s="35" t="s">
        <v>2</v>
      </c>
      <c r="T19" s="16" t="s">
        <v>1</v>
      </c>
      <c r="U19" s="35" t="s">
        <v>2</v>
      </c>
      <c r="V19" s="35" t="s">
        <v>65</v>
      </c>
      <c r="W19" s="35" t="s">
        <v>2</v>
      </c>
      <c r="X19" s="35" t="s">
        <v>56</v>
      </c>
      <c r="Y19" s="35" t="s">
        <v>2</v>
      </c>
    </row>
    <row r="20" spans="1:25" ht="18" customHeight="1" x14ac:dyDescent="0.25">
      <c r="A20" s="99" t="s">
        <v>46</v>
      </c>
      <c r="B20" s="101"/>
      <c r="C20" s="111"/>
      <c r="D20" s="112"/>
      <c r="E20" s="21" t="s">
        <v>18</v>
      </c>
      <c r="F20" s="36">
        <v>9300030</v>
      </c>
      <c r="G20" s="42">
        <f t="shared" ref="G20:G26" si="9">F20/$X20*100</f>
        <v>97.962822280845231</v>
      </c>
      <c r="H20" s="36">
        <v>9345444</v>
      </c>
      <c r="I20" s="42">
        <f t="shared" ref="I20:I26" si="10">H20/$X20*100</f>
        <v>98.441195319541052</v>
      </c>
      <c r="J20" s="36">
        <v>9460865</v>
      </c>
      <c r="K20" s="42">
        <f t="shared" ref="K20:K26" si="11">J20/$X20*100</f>
        <v>99.656994291208605</v>
      </c>
      <c r="L20" s="36">
        <v>9611050</v>
      </c>
      <c r="M20" s="42">
        <f t="shared" ref="M20:M26" si="12">L20/$X20*100</f>
        <v>101.23898343148545</v>
      </c>
      <c r="N20" s="71">
        <v>9714210</v>
      </c>
      <c r="O20" s="42">
        <f t="shared" ref="O20:O26" si="13">N20/$X20*100</f>
        <v>102.32562989891534</v>
      </c>
      <c r="P20" s="77">
        <v>9909630</v>
      </c>
      <c r="Q20" s="42">
        <f t="shared" ref="Q20:Q26" si="14">P20/$X20*100</f>
        <v>104.38410656298231</v>
      </c>
      <c r="R20" s="79">
        <v>9768183</v>
      </c>
      <c r="S20" s="42">
        <f t="shared" ref="S20:S26" si="15">R20/$X20*100</f>
        <v>102.89416004419056</v>
      </c>
      <c r="T20" s="79">
        <v>10001845</v>
      </c>
      <c r="U20" s="42">
        <f t="shared" ref="U20:U26" si="16">T20/$X20*100</f>
        <v>105.35546274749225</v>
      </c>
      <c r="V20" s="77">
        <v>10079153</v>
      </c>
      <c r="W20" s="42">
        <f t="shared" ref="W20:W26" si="17">V20/$X20*100</f>
        <v>106.16979451468953</v>
      </c>
      <c r="X20" s="84">
        <v>9493428</v>
      </c>
      <c r="Y20" s="88">
        <v>100</v>
      </c>
    </row>
    <row r="21" spans="1:25" ht="18" customHeight="1" x14ac:dyDescent="0.25">
      <c r="A21" s="99" t="s">
        <v>48</v>
      </c>
      <c r="B21" s="101"/>
      <c r="C21" s="111"/>
      <c r="D21" s="112"/>
      <c r="E21" s="22" t="s">
        <v>40</v>
      </c>
      <c r="F21" s="36">
        <v>186601</v>
      </c>
      <c r="G21" s="42">
        <f t="shared" si="9"/>
        <v>102.4694679963098</v>
      </c>
      <c r="H21" s="36">
        <v>186370</v>
      </c>
      <c r="I21" s="42">
        <f t="shared" si="10"/>
        <v>102.34261740543865</v>
      </c>
      <c r="J21" s="36">
        <v>185936</v>
      </c>
      <c r="K21" s="42">
        <f t="shared" si="11"/>
        <v>102.10429205289284</v>
      </c>
      <c r="L21" s="36">
        <v>185890</v>
      </c>
      <c r="M21" s="42">
        <f t="shared" si="12"/>
        <v>102.07903176207003</v>
      </c>
      <c r="N21" s="71">
        <v>185790</v>
      </c>
      <c r="O21" s="42">
        <f t="shared" si="13"/>
        <v>102.02411808636822</v>
      </c>
      <c r="P21" s="36">
        <v>184813</v>
      </c>
      <c r="Q21" s="42">
        <f t="shared" si="14"/>
        <v>101.48761147476168</v>
      </c>
      <c r="R21" s="71">
        <v>184185</v>
      </c>
      <c r="S21" s="42">
        <f t="shared" si="15"/>
        <v>101.14275359135438</v>
      </c>
      <c r="T21" s="71">
        <v>183214</v>
      </c>
      <c r="U21" s="42">
        <f t="shared" si="16"/>
        <v>100.60954180028993</v>
      </c>
      <c r="V21" s="36">
        <v>182630</v>
      </c>
      <c r="W21" s="42">
        <f t="shared" si="17"/>
        <v>100.28884593419146</v>
      </c>
      <c r="X21" s="85">
        <v>182104</v>
      </c>
      <c r="Y21" s="89">
        <v>100</v>
      </c>
    </row>
    <row r="22" spans="1:25" ht="18" customHeight="1" x14ac:dyDescent="0.25">
      <c r="A22" s="99" t="s">
        <v>50</v>
      </c>
      <c r="B22" s="101"/>
      <c r="C22" s="111"/>
      <c r="D22" s="112"/>
      <c r="E22" s="22" t="s">
        <v>43</v>
      </c>
      <c r="F22" s="36">
        <v>76396</v>
      </c>
      <c r="G22" s="42">
        <f t="shared" si="9"/>
        <v>91.743824380636724</v>
      </c>
      <c r="H22" s="36">
        <v>77122</v>
      </c>
      <c r="I22" s="42">
        <f t="shared" si="10"/>
        <v>92.615676526041483</v>
      </c>
      <c r="J22" s="36">
        <v>77809</v>
      </c>
      <c r="K22" s="42">
        <f t="shared" si="11"/>
        <v>93.44069363884185</v>
      </c>
      <c r="L22" s="36">
        <v>78823</v>
      </c>
      <c r="M22" s="42">
        <f t="shared" si="12"/>
        <v>94.658404486555952</v>
      </c>
      <c r="N22" s="71">
        <v>79885</v>
      </c>
      <c r="O22" s="42">
        <f t="shared" si="13"/>
        <v>95.933758451321594</v>
      </c>
      <c r="P22" s="36">
        <v>80526</v>
      </c>
      <c r="Q22" s="42">
        <f t="shared" si="14"/>
        <v>96.703534243614214</v>
      </c>
      <c r="R22" s="71">
        <v>80900</v>
      </c>
      <c r="S22" s="42">
        <f t="shared" si="15"/>
        <v>97.152670197307586</v>
      </c>
      <c r="T22" s="71">
        <v>81570</v>
      </c>
      <c r="U22" s="42">
        <f t="shared" si="16"/>
        <v>97.957272039485531</v>
      </c>
      <c r="V22" s="36">
        <v>82411</v>
      </c>
      <c r="W22" s="42">
        <f t="shared" si="17"/>
        <v>98.967227486159643</v>
      </c>
      <c r="X22" s="85">
        <v>83271</v>
      </c>
      <c r="Y22" s="89">
        <v>100</v>
      </c>
    </row>
    <row r="23" spans="1:25" ht="18" customHeight="1" x14ac:dyDescent="0.25">
      <c r="A23" s="99" t="s">
        <v>24</v>
      </c>
      <c r="B23" s="101"/>
      <c r="C23" s="111"/>
      <c r="D23" s="112"/>
      <c r="E23" s="22" t="s">
        <v>40</v>
      </c>
      <c r="F23" s="36">
        <v>78868</v>
      </c>
      <c r="G23" s="42">
        <f t="shared" si="9"/>
        <v>89.612544029087601</v>
      </c>
      <c r="H23" s="36">
        <v>80167</v>
      </c>
      <c r="I23" s="42">
        <f t="shared" si="10"/>
        <v>91.088512669014889</v>
      </c>
      <c r="J23" s="36">
        <v>81790</v>
      </c>
      <c r="K23" s="42">
        <f t="shared" si="11"/>
        <v>92.932621293034885</v>
      </c>
      <c r="L23" s="36">
        <v>82741</v>
      </c>
      <c r="M23" s="42">
        <f t="shared" si="12"/>
        <v>94.01318032041813</v>
      </c>
      <c r="N23" s="71">
        <v>84212</v>
      </c>
      <c r="O23" s="42">
        <f t="shared" si="13"/>
        <v>95.684581297579825</v>
      </c>
      <c r="P23" s="36">
        <v>85713</v>
      </c>
      <c r="Q23" s="42">
        <f t="shared" si="14"/>
        <v>97.390069310305648</v>
      </c>
      <c r="R23" s="71">
        <v>85778</v>
      </c>
      <c r="S23" s="42">
        <f t="shared" si="15"/>
        <v>97.463924554027955</v>
      </c>
      <c r="T23" s="71">
        <v>86382</v>
      </c>
      <c r="U23" s="42">
        <f t="shared" si="16"/>
        <v>98.150210203385981</v>
      </c>
      <c r="V23" s="36">
        <v>87028</v>
      </c>
      <c r="W23" s="42">
        <f t="shared" si="17"/>
        <v>98.884217702533803</v>
      </c>
      <c r="X23" s="85">
        <v>88010</v>
      </c>
      <c r="Y23" s="89">
        <v>100</v>
      </c>
    </row>
    <row r="24" spans="1:25" ht="18" customHeight="1" x14ac:dyDescent="0.25">
      <c r="A24" s="99" t="s">
        <v>52</v>
      </c>
      <c r="B24" s="101"/>
      <c r="C24" s="111"/>
      <c r="D24" s="112"/>
      <c r="E24" s="22" t="s">
        <v>45</v>
      </c>
      <c r="F24" s="36">
        <v>49839</v>
      </c>
      <c r="G24" s="42">
        <f t="shared" si="9"/>
        <v>95.601549911762447</v>
      </c>
      <c r="H24" s="36">
        <v>50145</v>
      </c>
      <c r="I24" s="42">
        <f t="shared" si="10"/>
        <v>96.188521445561264</v>
      </c>
      <c r="J24" s="36">
        <v>50882</v>
      </c>
      <c r="K24" s="42">
        <f t="shared" si="11"/>
        <v>97.602240466508093</v>
      </c>
      <c r="L24" s="36">
        <v>51703</v>
      </c>
      <c r="M24" s="42">
        <f t="shared" si="12"/>
        <v>99.17708892810559</v>
      </c>
      <c r="N24" s="71">
        <v>52286</v>
      </c>
      <c r="O24" s="42">
        <f t="shared" si="13"/>
        <v>100.29540397452621</v>
      </c>
      <c r="P24" s="36">
        <v>53620</v>
      </c>
      <c r="Q24" s="42">
        <f t="shared" si="14"/>
        <v>102.85429294866877</v>
      </c>
      <c r="R24" s="71">
        <v>53035</v>
      </c>
      <c r="S24" s="42">
        <f t="shared" si="15"/>
        <v>101.73214148699455</v>
      </c>
      <c r="T24" s="71">
        <f>ROUND(T20*1000/T21,0)</f>
        <v>54591</v>
      </c>
      <c r="U24" s="42">
        <f t="shared" si="16"/>
        <v>104.71687255428527</v>
      </c>
      <c r="V24" s="36">
        <v>55189</v>
      </c>
      <c r="W24" s="42">
        <f t="shared" si="17"/>
        <v>105.86396071510779</v>
      </c>
      <c r="X24" s="85">
        <f>ROUND($X$20*1000/X21,0)</f>
        <v>52132</v>
      </c>
      <c r="Y24" s="89">
        <v>100</v>
      </c>
    </row>
    <row r="25" spans="1:25" ht="18" customHeight="1" x14ac:dyDescent="0.25">
      <c r="A25" s="99" t="s">
        <v>49</v>
      </c>
      <c r="B25" s="101"/>
      <c r="C25" s="111"/>
      <c r="D25" s="112"/>
      <c r="E25" s="22" t="s">
        <v>45</v>
      </c>
      <c r="F25" s="36">
        <v>121735</v>
      </c>
      <c r="G25" s="42">
        <f t="shared" si="9"/>
        <v>106.77946774731156</v>
      </c>
      <c r="H25" s="36">
        <v>121177</v>
      </c>
      <c r="I25" s="42">
        <f t="shared" si="10"/>
        <v>106.29001982351807</v>
      </c>
      <c r="J25" s="36">
        <v>121591</v>
      </c>
      <c r="K25" s="42">
        <f t="shared" si="11"/>
        <v>106.65315860568742</v>
      </c>
      <c r="L25" s="36">
        <v>121932</v>
      </c>
      <c r="M25" s="42">
        <f t="shared" si="12"/>
        <v>106.95226567022789</v>
      </c>
      <c r="N25" s="71">
        <v>121602</v>
      </c>
      <c r="O25" s="42">
        <f t="shared" si="13"/>
        <v>106.6628072206726</v>
      </c>
      <c r="P25" s="36">
        <v>123061</v>
      </c>
      <c r="Q25" s="42">
        <f t="shared" si="14"/>
        <v>107.94256442643371</v>
      </c>
      <c r="R25" s="71">
        <v>120744</v>
      </c>
      <c r="S25" s="42">
        <f t="shared" si="15"/>
        <v>105.91021525182884</v>
      </c>
      <c r="T25" s="71">
        <f>ROUND(T20*1000/T22,0)</f>
        <v>122617</v>
      </c>
      <c r="U25" s="42">
        <f t="shared" si="16"/>
        <v>107.5531112397593</v>
      </c>
      <c r="V25" s="36">
        <v>122303</v>
      </c>
      <c r="W25" s="42">
        <f t="shared" si="17"/>
        <v>107.27768713927337</v>
      </c>
      <c r="X25" s="85">
        <f>ROUND($X$20*1000/X22,0)</f>
        <v>114006</v>
      </c>
      <c r="Y25" s="89">
        <v>100</v>
      </c>
    </row>
    <row r="26" spans="1:25" ht="18" customHeight="1" x14ac:dyDescent="0.25">
      <c r="A26" s="104" t="s">
        <v>51</v>
      </c>
      <c r="B26" s="105"/>
      <c r="C26" s="113"/>
      <c r="D26" s="114"/>
      <c r="E26" s="23" t="s">
        <v>45</v>
      </c>
      <c r="F26" s="37">
        <v>117919</v>
      </c>
      <c r="G26" s="44">
        <f t="shared" si="9"/>
        <v>109.31786998924611</v>
      </c>
      <c r="H26" s="37">
        <v>116575</v>
      </c>
      <c r="I26" s="44">
        <f t="shared" si="10"/>
        <v>108.07190269588756</v>
      </c>
      <c r="J26" s="37">
        <v>115673</v>
      </c>
      <c r="K26" s="44">
        <f t="shared" si="11"/>
        <v>107.23569547966032</v>
      </c>
      <c r="L26" s="37">
        <v>116158</v>
      </c>
      <c r="M26" s="44">
        <f t="shared" si="12"/>
        <v>107.68531909370714</v>
      </c>
      <c r="N26" s="61">
        <v>115354</v>
      </c>
      <c r="O26" s="44">
        <f t="shared" si="13"/>
        <v>106.93996365928729</v>
      </c>
      <c r="P26" s="37">
        <v>115614</v>
      </c>
      <c r="Q26" s="44">
        <f t="shared" si="14"/>
        <v>107.18099899877629</v>
      </c>
      <c r="R26" s="61">
        <v>113877</v>
      </c>
      <c r="S26" s="44">
        <f t="shared" si="15"/>
        <v>105.57069751919013</v>
      </c>
      <c r="T26" s="61">
        <f>ROUND(T20*1000/T23,0)</f>
        <v>115786</v>
      </c>
      <c r="U26" s="44">
        <f t="shared" si="16"/>
        <v>107.34045314643824</v>
      </c>
      <c r="V26" s="37">
        <v>115815</v>
      </c>
      <c r="W26" s="44">
        <f t="shared" si="17"/>
        <v>107.36733785738124</v>
      </c>
      <c r="X26" s="86">
        <f>ROUND($X$20*1000/X23,0)</f>
        <v>107868</v>
      </c>
      <c r="Y26" s="90">
        <v>100</v>
      </c>
    </row>
    <row r="27" spans="1:25" ht="17.25" customHeight="1" x14ac:dyDescent="0.15">
      <c r="A27" s="1" t="s">
        <v>7</v>
      </c>
      <c r="C27" s="14"/>
      <c r="J27" s="53"/>
      <c r="L27" s="11"/>
      <c r="M27" s="11"/>
    </row>
    <row r="28" spans="1:25" ht="17.25" customHeight="1" x14ac:dyDescent="0.15">
      <c r="A28" s="1" t="s">
        <v>25</v>
      </c>
      <c r="C28" s="14"/>
      <c r="L28" s="11"/>
      <c r="M28" s="11"/>
    </row>
    <row r="29" spans="1:25" ht="12" customHeight="1" x14ac:dyDescent="0.15"/>
    <row r="30" spans="1:25" ht="21.75" customHeight="1" x14ac:dyDescent="0.15">
      <c r="A30" s="3" t="s">
        <v>9</v>
      </c>
      <c r="C30" s="15"/>
      <c r="L30" s="40"/>
      <c r="M30" s="40"/>
    </row>
    <row r="31" spans="1:25" ht="18" customHeight="1" x14ac:dyDescent="0.15">
      <c r="A31" s="108" t="s">
        <v>60</v>
      </c>
      <c r="B31" s="109"/>
      <c r="C31" s="109"/>
      <c r="D31" s="110"/>
      <c r="E31" s="24"/>
      <c r="F31" s="35" t="s">
        <v>42</v>
      </c>
      <c r="G31" s="7" t="s">
        <v>13</v>
      </c>
      <c r="H31" s="35" t="s">
        <v>29</v>
      </c>
      <c r="I31" s="7" t="s">
        <v>13</v>
      </c>
      <c r="J31" s="7" t="s">
        <v>62</v>
      </c>
      <c r="K31" s="35" t="s">
        <v>13</v>
      </c>
      <c r="L31" s="7" t="s">
        <v>20</v>
      </c>
      <c r="M31" s="35" t="s">
        <v>13</v>
      </c>
      <c r="N31" s="72" t="s">
        <v>10</v>
      </c>
      <c r="O31" s="35" t="s">
        <v>13</v>
      </c>
      <c r="P31" s="7" t="s">
        <v>63</v>
      </c>
      <c r="Q31" s="35" t="s">
        <v>13</v>
      </c>
      <c r="R31" s="7" t="s">
        <v>14</v>
      </c>
      <c r="S31" s="35" t="s">
        <v>13</v>
      </c>
      <c r="T31" s="7" t="s">
        <v>1</v>
      </c>
      <c r="U31" s="35" t="s">
        <v>13</v>
      </c>
      <c r="V31" s="35" t="s">
        <v>65</v>
      </c>
      <c r="W31" s="35" t="s">
        <v>13</v>
      </c>
      <c r="X31" s="7" t="s">
        <v>56</v>
      </c>
      <c r="Y31" s="35" t="s">
        <v>13</v>
      </c>
    </row>
    <row r="32" spans="1:25" ht="14.25" customHeight="1" x14ac:dyDescent="0.15">
      <c r="A32" s="8" t="s">
        <v>3</v>
      </c>
      <c r="B32" s="13"/>
      <c r="C32" s="13"/>
      <c r="D32" s="17"/>
      <c r="E32" s="25"/>
      <c r="F32" s="8"/>
      <c r="G32" s="47" t="s">
        <v>4</v>
      </c>
      <c r="H32" s="8"/>
      <c r="I32" s="47" t="s">
        <v>4</v>
      </c>
      <c r="J32" s="8"/>
      <c r="K32" s="47" t="s">
        <v>4</v>
      </c>
      <c r="L32" s="8"/>
      <c r="M32" s="47" t="s">
        <v>4</v>
      </c>
      <c r="N32" s="13"/>
      <c r="O32" s="74" t="s">
        <v>4</v>
      </c>
      <c r="P32" s="8"/>
      <c r="Q32" s="47" t="s">
        <v>4</v>
      </c>
      <c r="R32" s="13"/>
      <c r="S32" s="80" t="s">
        <v>4</v>
      </c>
      <c r="T32" s="13"/>
      <c r="U32" s="80" t="s">
        <v>4</v>
      </c>
      <c r="V32" s="9"/>
      <c r="W32" s="74" t="s">
        <v>4</v>
      </c>
      <c r="X32" s="8"/>
      <c r="Y32" s="80" t="s">
        <v>4</v>
      </c>
    </row>
    <row r="33" spans="1:25" ht="15" customHeight="1" x14ac:dyDescent="0.25">
      <c r="A33" s="99" t="s">
        <v>15</v>
      </c>
      <c r="B33" s="100"/>
      <c r="C33" s="115" t="s">
        <v>12</v>
      </c>
      <c r="D33" s="116"/>
      <c r="E33" s="26" t="s">
        <v>30</v>
      </c>
      <c r="F33" s="38">
        <v>12717</v>
      </c>
      <c r="G33" s="48"/>
      <c r="H33" s="38">
        <v>12628</v>
      </c>
      <c r="I33" s="48"/>
      <c r="J33" s="38">
        <v>12517</v>
      </c>
      <c r="K33" s="48"/>
      <c r="L33" s="59">
        <v>12323</v>
      </c>
      <c r="M33" s="64"/>
      <c r="N33" s="38">
        <f>10763+1488</f>
        <v>12251</v>
      </c>
      <c r="O33" s="48"/>
      <c r="P33" s="59">
        <v>12196</v>
      </c>
      <c r="Q33" s="48"/>
      <c r="R33" s="59">
        <v>12081</v>
      </c>
      <c r="S33" s="48"/>
      <c r="T33" s="59">
        <v>11964</v>
      </c>
      <c r="U33" s="48"/>
      <c r="V33" s="38">
        <v>11885</v>
      </c>
      <c r="W33" s="49"/>
      <c r="X33" s="85">
        <v>11697</v>
      </c>
      <c r="Y33" s="48"/>
    </row>
    <row r="34" spans="1:25" ht="15" customHeight="1" x14ac:dyDescent="0.25">
      <c r="A34" s="99"/>
      <c r="B34" s="100"/>
      <c r="C34" s="115" t="s">
        <v>54</v>
      </c>
      <c r="D34" s="116"/>
      <c r="E34" s="26" t="s">
        <v>55</v>
      </c>
      <c r="F34" s="38">
        <v>5869230</v>
      </c>
      <c r="G34" s="49">
        <f>ROUNDDOWN(F34/F44*100,2)</f>
        <v>13.69</v>
      </c>
      <c r="H34" s="38">
        <v>5815250</v>
      </c>
      <c r="I34" s="49">
        <f>ROUNDDOWN(H34/H44*100,2)</f>
        <v>13.56</v>
      </c>
      <c r="J34" s="38">
        <v>5777914</v>
      </c>
      <c r="K34" s="49">
        <f>ROUNDDOWN(J34/J44*100,2)</f>
        <v>13.49</v>
      </c>
      <c r="L34" s="59">
        <v>5695454</v>
      </c>
      <c r="M34" s="65">
        <f>ROUNDDOWN(L34/L44*100,2)</f>
        <v>13.47</v>
      </c>
      <c r="N34" s="38">
        <f>5139981+511962</f>
        <v>5651943</v>
      </c>
      <c r="O34" s="49">
        <f>ROUNDDOWN(N34/N44*100,2)</f>
        <v>13.39</v>
      </c>
      <c r="P34" s="59">
        <v>5622444</v>
      </c>
      <c r="Q34" s="49">
        <f>ROUNDDOWN(P34/P44*100,2)</f>
        <v>13.34</v>
      </c>
      <c r="R34" s="59">
        <v>5574555</v>
      </c>
      <c r="S34" s="49">
        <f>ROUNDDOWN(R34/R44*100,2)</f>
        <v>13.23</v>
      </c>
      <c r="T34" s="59">
        <v>5533558</v>
      </c>
      <c r="U34" s="49">
        <f>ROUNDDOWN(T34/T44*100,2)</f>
        <v>13.12</v>
      </c>
      <c r="V34" s="38">
        <v>5493201</v>
      </c>
      <c r="W34" s="49">
        <f>ROUNDDOWN(V34/V44*100,2)</f>
        <v>13.02</v>
      </c>
      <c r="X34" s="85">
        <v>5409546</v>
      </c>
      <c r="Y34" s="49">
        <f>ROUNDDOWN(X34/X44*100,2)</f>
        <v>12.8</v>
      </c>
    </row>
    <row r="35" spans="1:25" ht="15" customHeight="1" x14ac:dyDescent="0.25">
      <c r="A35" s="99" t="s">
        <v>0</v>
      </c>
      <c r="B35" s="100"/>
      <c r="C35" s="115" t="s">
        <v>12</v>
      </c>
      <c r="D35" s="116"/>
      <c r="E35" s="26" t="s">
        <v>30</v>
      </c>
      <c r="F35" s="38">
        <v>9188</v>
      </c>
      <c r="G35" s="48"/>
      <c r="H35" s="38">
        <v>9142</v>
      </c>
      <c r="I35" s="48"/>
      <c r="J35" s="38">
        <v>9094</v>
      </c>
      <c r="K35" s="48"/>
      <c r="L35" s="59">
        <v>9013</v>
      </c>
      <c r="M35" s="64"/>
      <c r="N35" s="38">
        <f>8253+718</f>
        <v>8971</v>
      </c>
      <c r="O35" s="48"/>
      <c r="P35" s="59">
        <v>8933</v>
      </c>
      <c r="Q35" s="48"/>
      <c r="R35" s="59">
        <v>8879</v>
      </c>
      <c r="S35" s="48"/>
      <c r="T35" s="59">
        <v>8819</v>
      </c>
      <c r="U35" s="48"/>
      <c r="V35" s="38">
        <v>8747</v>
      </c>
      <c r="W35" s="49"/>
      <c r="X35" s="85">
        <v>8693</v>
      </c>
      <c r="Y35" s="48"/>
    </row>
    <row r="36" spans="1:25" ht="15" customHeight="1" x14ac:dyDescent="0.25">
      <c r="A36" s="99"/>
      <c r="B36" s="100"/>
      <c r="C36" s="115" t="s">
        <v>54</v>
      </c>
      <c r="D36" s="116"/>
      <c r="E36" s="26" t="s">
        <v>55</v>
      </c>
      <c r="F36" s="38">
        <v>5718818</v>
      </c>
      <c r="G36" s="49">
        <f>ROUNDDOWN(F36/F44*100,2)</f>
        <v>13.34</v>
      </c>
      <c r="H36" s="38">
        <v>5681643</v>
      </c>
      <c r="I36" s="49">
        <f>ROUNDDOWN(H36/H44*100,2)</f>
        <v>13.25</v>
      </c>
      <c r="J36" s="38">
        <v>5647852</v>
      </c>
      <c r="K36" s="49">
        <f>ROUNDDOWN(J36/J44*100,2)</f>
        <v>13.19</v>
      </c>
      <c r="L36" s="59">
        <v>5605986</v>
      </c>
      <c r="M36" s="65">
        <f>ROUNDDOWN(L36/L44*100,2)</f>
        <v>13.26</v>
      </c>
      <c r="N36" s="38">
        <f>5421134+167466</f>
        <v>5588600</v>
      </c>
      <c r="O36" s="49">
        <f>ROUNDDOWN(N36/N44*100,2)</f>
        <v>13.24</v>
      </c>
      <c r="P36" s="59">
        <v>5569317</v>
      </c>
      <c r="Q36" s="49">
        <f>ROUNDDOWN(P36/P44*100,2)</f>
        <v>13.22</v>
      </c>
      <c r="R36" s="59">
        <v>5533922</v>
      </c>
      <c r="S36" s="49">
        <f>ROUNDDOWN(R36/R44*100,2)</f>
        <v>13.14</v>
      </c>
      <c r="T36" s="59">
        <v>5521521</v>
      </c>
      <c r="U36" s="49">
        <f>ROUNDDOWN(T36/T44*100,2)</f>
        <v>13.09</v>
      </c>
      <c r="V36" s="38">
        <v>5485236</v>
      </c>
      <c r="W36" s="49">
        <f>ROUNDDOWN(V36/V44*100,2)</f>
        <v>13</v>
      </c>
      <c r="X36" s="85">
        <v>5449455</v>
      </c>
      <c r="Y36" s="49">
        <f>ROUNDDOWN(X36/X44*100,2)</f>
        <v>12.9</v>
      </c>
    </row>
    <row r="37" spans="1:25" ht="15" customHeight="1" x14ac:dyDescent="0.25">
      <c r="A37" s="99" t="s">
        <v>16</v>
      </c>
      <c r="B37" s="100"/>
      <c r="C37" s="115" t="s">
        <v>12</v>
      </c>
      <c r="D37" s="116"/>
      <c r="E37" s="26" t="s">
        <v>30</v>
      </c>
      <c r="F37" s="38">
        <v>86383</v>
      </c>
      <c r="G37" s="49"/>
      <c r="H37" s="38">
        <v>86908</v>
      </c>
      <c r="I37" s="49"/>
      <c r="J37" s="38">
        <v>87522</v>
      </c>
      <c r="K37" s="49"/>
      <c r="L37" s="59">
        <v>88712</v>
      </c>
      <c r="M37" s="65"/>
      <c r="N37" s="38">
        <v>89046</v>
      </c>
      <c r="O37" s="49"/>
      <c r="P37" s="59">
        <v>89454</v>
      </c>
      <c r="Q37" s="49"/>
      <c r="R37" s="59">
        <v>90035</v>
      </c>
      <c r="S37" s="49"/>
      <c r="T37" s="59">
        <v>90594</v>
      </c>
      <c r="U37" s="49"/>
      <c r="V37" s="38">
        <v>91352</v>
      </c>
      <c r="W37" s="49"/>
      <c r="X37" s="85">
        <v>92143</v>
      </c>
      <c r="Y37" s="49"/>
    </row>
    <row r="38" spans="1:25" ht="15" customHeight="1" x14ac:dyDescent="0.25">
      <c r="A38" s="99"/>
      <c r="B38" s="100"/>
      <c r="C38" s="115" t="s">
        <v>54</v>
      </c>
      <c r="D38" s="116"/>
      <c r="E38" s="26" t="s">
        <v>55</v>
      </c>
      <c r="F38" s="38">
        <v>14466214</v>
      </c>
      <c r="G38" s="49">
        <f>ROUNDDOWN(F38/F44*100,2)</f>
        <v>33.75</v>
      </c>
      <c r="H38" s="38">
        <v>14632659</v>
      </c>
      <c r="I38" s="49">
        <f>ROUNDDOWN(H38/H44*100,2)</f>
        <v>34.130000000000003</v>
      </c>
      <c r="J38" s="38">
        <v>14743267</v>
      </c>
      <c r="K38" s="49">
        <f>ROUNDDOWN(J38/J44*100,2)</f>
        <v>34.43</v>
      </c>
      <c r="L38" s="59">
        <v>14957358</v>
      </c>
      <c r="M38" s="65">
        <f>ROUNDDOWN(L38/L44*100,2)</f>
        <v>35.39</v>
      </c>
      <c r="N38" s="38">
        <v>14957703</v>
      </c>
      <c r="O38" s="49">
        <f>ROUNDDOWN(N38/N44*100,2)</f>
        <v>35.450000000000003</v>
      </c>
      <c r="P38" s="59">
        <v>15045294</v>
      </c>
      <c r="Q38" s="49">
        <f>ROUNDDOWN(P38/P44*100,2)</f>
        <v>35.72</v>
      </c>
      <c r="R38" s="59">
        <v>15159693</v>
      </c>
      <c r="S38" s="49">
        <f>ROUNDDOWN(R38/R44*100,2)</f>
        <v>36</v>
      </c>
      <c r="T38" s="59">
        <v>15222205</v>
      </c>
      <c r="U38" s="49">
        <f>ROUNDDOWN(T38/T44*100,2)</f>
        <v>36.090000000000003</v>
      </c>
      <c r="V38" s="38">
        <v>15317272</v>
      </c>
      <c r="W38" s="49">
        <f>ROUNDDOWN(V38/V44*100,2)</f>
        <v>36.299999999999997</v>
      </c>
      <c r="X38" s="85">
        <v>15487246</v>
      </c>
      <c r="Y38" s="49">
        <f>ROUNDDOWN(X38/X44*100,2)</f>
        <v>36.67</v>
      </c>
    </row>
    <row r="39" spans="1:25" ht="15" customHeight="1" x14ac:dyDescent="0.25">
      <c r="A39" s="99" t="s">
        <v>41</v>
      </c>
      <c r="B39" s="100"/>
      <c r="C39" s="115" t="s">
        <v>12</v>
      </c>
      <c r="D39" s="116"/>
      <c r="E39" s="26" t="s">
        <v>30</v>
      </c>
      <c r="F39" s="38">
        <v>8423</v>
      </c>
      <c r="G39" s="49"/>
      <c r="H39" s="38">
        <v>8404</v>
      </c>
      <c r="I39" s="49"/>
      <c r="J39" s="38">
        <v>8119</v>
      </c>
      <c r="K39" s="49"/>
      <c r="L39" s="59">
        <v>8043</v>
      </c>
      <c r="M39" s="65"/>
      <c r="N39" s="38">
        <f>7470+512</f>
        <v>7982</v>
      </c>
      <c r="O39" s="49"/>
      <c r="P39" s="59">
        <v>7942</v>
      </c>
      <c r="Q39" s="49"/>
      <c r="R39" s="59">
        <v>7929</v>
      </c>
      <c r="S39" s="49"/>
      <c r="T39" s="59">
        <v>7903</v>
      </c>
      <c r="U39" s="49"/>
      <c r="V39" s="38">
        <v>7883</v>
      </c>
      <c r="W39" s="49"/>
      <c r="X39" s="85">
        <v>8320</v>
      </c>
      <c r="Y39" s="49"/>
    </row>
    <row r="40" spans="1:25" ht="15" customHeight="1" x14ac:dyDescent="0.25">
      <c r="A40" s="99"/>
      <c r="B40" s="100"/>
      <c r="C40" s="115" t="s">
        <v>54</v>
      </c>
      <c r="D40" s="116"/>
      <c r="E40" s="26" t="s">
        <v>55</v>
      </c>
      <c r="F40" s="38">
        <v>13312521</v>
      </c>
      <c r="G40" s="49">
        <f>ROUNDDOWN(F40/F44*100,2)</f>
        <v>31.06</v>
      </c>
      <c r="H40" s="38">
        <v>13328476</v>
      </c>
      <c r="I40" s="49">
        <f>ROUNDDOWN(H40/H44*100,2)</f>
        <v>31.09</v>
      </c>
      <c r="J40" s="38">
        <v>13318757</v>
      </c>
      <c r="K40" s="49">
        <f>ROUNDDOWN(J40/J44*100,2)</f>
        <v>31.11</v>
      </c>
      <c r="L40" s="59">
        <v>12847525</v>
      </c>
      <c r="M40" s="65">
        <f>ROUNDDOWN(L40/L44*100,2)</f>
        <v>30.4</v>
      </c>
      <c r="N40" s="38">
        <f>12519707+245921</f>
        <v>12765628</v>
      </c>
      <c r="O40" s="49">
        <f>ROUNDDOWN(N40/N44*100,2)</f>
        <v>30.25</v>
      </c>
      <c r="P40" s="59">
        <v>12676373</v>
      </c>
      <c r="Q40" s="49">
        <f>ROUNDDOWN(P40/P44*100,2)</f>
        <v>30.09</v>
      </c>
      <c r="R40" s="59">
        <v>12673484</v>
      </c>
      <c r="S40" s="49">
        <f>ROUNDDOWN(R40/R44*100,2)</f>
        <v>30.09</v>
      </c>
      <c r="T40" s="59">
        <v>12675361</v>
      </c>
      <c r="U40" s="49">
        <f>ROUNDDOWN(T40/T44*100,2)</f>
        <v>30.05</v>
      </c>
      <c r="V40" s="38">
        <v>12658419</v>
      </c>
      <c r="W40" s="49">
        <f>ROUNDDOWN(V40/V44*100,2)</f>
        <v>30</v>
      </c>
      <c r="X40" s="85">
        <v>12695308</v>
      </c>
      <c r="Y40" s="49">
        <f>ROUNDDOWN(X40/X44*100,2)</f>
        <v>30.06</v>
      </c>
    </row>
    <row r="41" spans="1:25" ht="15" customHeight="1" x14ac:dyDescent="0.25">
      <c r="A41" s="99" t="s">
        <v>17</v>
      </c>
      <c r="B41" s="100"/>
      <c r="C41" s="115" t="s">
        <v>12</v>
      </c>
      <c r="D41" s="116"/>
      <c r="E41" s="26" t="s">
        <v>30</v>
      </c>
      <c r="F41" s="38">
        <v>7606</v>
      </c>
      <c r="G41" s="49"/>
      <c r="H41" s="38">
        <v>7745</v>
      </c>
      <c r="I41" s="49"/>
      <c r="J41" s="38">
        <v>7564</v>
      </c>
      <c r="K41" s="49"/>
      <c r="L41" s="59">
        <v>7806</v>
      </c>
      <c r="M41" s="65"/>
      <c r="N41" s="38">
        <f>1+608+7332</f>
        <v>7941</v>
      </c>
      <c r="O41" s="49"/>
      <c r="P41" s="59">
        <v>7953</v>
      </c>
      <c r="Q41" s="49"/>
      <c r="R41" s="59">
        <v>8050</v>
      </c>
      <c r="S41" s="49"/>
      <c r="T41" s="59">
        <v>8129</v>
      </c>
      <c r="U41" s="49"/>
      <c r="V41" s="38">
        <v>8223</v>
      </c>
      <c r="W41" s="49"/>
      <c r="X41" s="85">
        <v>8353</v>
      </c>
      <c r="Y41" s="49"/>
    </row>
    <row r="42" spans="1:25" ht="15" customHeight="1" x14ac:dyDescent="0.25">
      <c r="A42" s="99"/>
      <c r="B42" s="100"/>
      <c r="C42" s="115" t="s">
        <v>54</v>
      </c>
      <c r="D42" s="116"/>
      <c r="E42" s="26" t="s">
        <v>55</v>
      </c>
      <c r="F42" s="38">
        <v>3491472</v>
      </c>
      <c r="G42" s="49">
        <f>ROUNDDOWN(F42/F44*100,2)</f>
        <v>8.14</v>
      </c>
      <c r="H42" s="38">
        <v>3404865</v>
      </c>
      <c r="I42" s="49">
        <f>ROUNDDOWN(H42/H44*100,2)</f>
        <v>7.94</v>
      </c>
      <c r="J42" s="38">
        <v>3321357</v>
      </c>
      <c r="K42" s="49">
        <f>ROUNDDOWN(J42/J44*100,2)</f>
        <v>7.75</v>
      </c>
      <c r="L42" s="59">
        <v>3152858</v>
      </c>
      <c r="M42" s="65">
        <f>ROUNDDOWN(L42/L44*100,2)</f>
        <v>7.46</v>
      </c>
      <c r="N42" s="38">
        <f>133+273607+2949629</f>
        <v>3223369</v>
      </c>
      <c r="O42" s="49">
        <f>ROUNDDOWN(N42/N44*100,2)</f>
        <v>7.64</v>
      </c>
      <c r="P42" s="59">
        <v>3206282</v>
      </c>
      <c r="Q42" s="49">
        <f>ROUNDDOWN(P42/P44*100,2)</f>
        <v>7.61</v>
      </c>
      <c r="R42" s="59">
        <v>3167631</v>
      </c>
      <c r="S42" s="49">
        <f>ROUNDDOWN(R42/R44*100,2)</f>
        <v>7.52</v>
      </c>
      <c r="T42" s="59">
        <v>3217767</v>
      </c>
      <c r="U42" s="49">
        <f>ROUNDDOWN(T42/T44*100,2)</f>
        <v>7.63</v>
      </c>
      <c r="V42" s="38">
        <v>3231028</v>
      </c>
      <c r="W42" s="49">
        <f>ROUNDDOWN(V42/V44*100,2)</f>
        <v>7.65</v>
      </c>
      <c r="X42" s="85">
        <v>3190568</v>
      </c>
      <c r="Y42" s="49">
        <f>ROUNDDOWN(X42/X44*100,2)</f>
        <v>7.55</v>
      </c>
    </row>
    <row r="43" spans="1:25" ht="15" customHeight="1" x14ac:dyDescent="0.25">
      <c r="A43" s="99" t="s">
        <v>57</v>
      </c>
      <c r="B43" s="100"/>
      <c r="C43" s="115" t="s">
        <v>12</v>
      </c>
      <c r="D43" s="116"/>
      <c r="E43" s="26" t="s">
        <v>30</v>
      </c>
      <c r="F43" s="38">
        <v>124317</v>
      </c>
      <c r="G43" s="49"/>
      <c r="H43" s="38">
        <v>124827</v>
      </c>
      <c r="I43" s="49"/>
      <c r="J43" s="38">
        <f>J33+J35+J37+J39+J41</f>
        <v>124816</v>
      </c>
      <c r="K43" s="49"/>
      <c r="L43" s="59">
        <v>125897</v>
      </c>
      <c r="M43" s="65"/>
      <c r="N43" s="38">
        <v>126191</v>
      </c>
      <c r="O43" s="49"/>
      <c r="P43" s="59">
        <v>126478</v>
      </c>
      <c r="Q43" s="49"/>
      <c r="R43" s="38">
        <f>R33+R35+R37+R39+R41</f>
        <v>126974</v>
      </c>
      <c r="S43" s="49"/>
      <c r="T43" s="38">
        <f>T33+T35+T37+T39+T41</f>
        <v>127409</v>
      </c>
      <c r="U43" s="49"/>
      <c r="V43" s="38">
        <v>128090</v>
      </c>
      <c r="W43" s="49"/>
      <c r="X43" s="85">
        <v>129206</v>
      </c>
      <c r="Y43" s="49"/>
    </row>
    <row r="44" spans="1:25" ht="15" customHeight="1" x14ac:dyDescent="0.25">
      <c r="A44" s="99"/>
      <c r="B44" s="100"/>
      <c r="C44" s="115" t="s">
        <v>54</v>
      </c>
      <c r="D44" s="116"/>
      <c r="E44" s="26" t="s">
        <v>55</v>
      </c>
      <c r="F44" s="39">
        <f>F34+F36+F38+F40+F42</f>
        <v>42858255</v>
      </c>
      <c r="G44" s="49">
        <f>G34+G36+G38+G40+G42</f>
        <v>99.98</v>
      </c>
      <c r="H44" s="39">
        <v>42862893</v>
      </c>
      <c r="I44" s="49">
        <f>I34+I36+I38+I40+I42</f>
        <v>99.97</v>
      </c>
      <c r="J44" s="39">
        <f>J34+J36+J38+J40+J42</f>
        <v>42809147</v>
      </c>
      <c r="K44" s="49">
        <f>K34+K36+K38+K40+K42</f>
        <v>99.97</v>
      </c>
      <c r="L44" s="60">
        <v>42259181</v>
      </c>
      <c r="M44" s="65">
        <f>M34+M36+M38+M40+M42</f>
        <v>99.98</v>
      </c>
      <c r="N44" s="39">
        <v>42187243</v>
      </c>
      <c r="O44" s="49">
        <f>O34+O36+O38+O40+O42</f>
        <v>99.970000000000013</v>
      </c>
      <c r="P44" s="60">
        <v>42119710</v>
      </c>
      <c r="Q44" s="49">
        <f t="shared" ref="Q44:Y44" si="18">Q34+Q36+Q38+Q40+Q42</f>
        <v>99.98</v>
      </c>
      <c r="R44" s="39">
        <f t="shared" si="18"/>
        <v>42109285</v>
      </c>
      <c r="S44" s="49">
        <f t="shared" si="18"/>
        <v>99.98</v>
      </c>
      <c r="T44" s="39">
        <f t="shared" si="18"/>
        <v>42170412</v>
      </c>
      <c r="U44" s="49">
        <f t="shared" si="18"/>
        <v>99.98</v>
      </c>
      <c r="V44" s="39">
        <f t="shared" si="18"/>
        <v>42185156</v>
      </c>
      <c r="W44" s="49">
        <f t="shared" si="18"/>
        <v>99.97</v>
      </c>
      <c r="X44" s="39">
        <f t="shared" si="18"/>
        <v>42232123</v>
      </c>
      <c r="Y44" s="49">
        <f t="shared" si="18"/>
        <v>99.98</v>
      </c>
    </row>
    <row r="45" spans="1:25" ht="9.75" customHeight="1" x14ac:dyDescent="0.25">
      <c r="A45" s="9"/>
      <c r="B45" s="11"/>
      <c r="D45" s="18"/>
      <c r="E45" s="26"/>
      <c r="F45" s="38"/>
      <c r="G45" s="49"/>
      <c r="H45" s="38"/>
      <c r="I45" s="49"/>
      <c r="J45" s="38"/>
      <c r="K45" s="49"/>
      <c r="L45" s="59"/>
      <c r="M45" s="65"/>
      <c r="N45" s="38"/>
      <c r="O45" s="49"/>
      <c r="P45" s="59"/>
      <c r="Q45" s="49"/>
      <c r="R45" s="59"/>
      <c r="S45" s="49"/>
      <c r="T45" s="59"/>
      <c r="U45" s="49"/>
      <c r="V45" s="38"/>
      <c r="W45" s="49"/>
      <c r="X45" s="85"/>
      <c r="Y45" s="49"/>
    </row>
    <row r="46" spans="1:25" ht="15" customHeight="1" x14ac:dyDescent="0.25">
      <c r="A46" s="9" t="s">
        <v>21</v>
      </c>
      <c r="B46" s="11"/>
      <c r="D46" s="18"/>
      <c r="E46" s="26"/>
      <c r="F46" s="38"/>
      <c r="G46" s="49"/>
      <c r="H46" s="38"/>
      <c r="I46" s="49"/>
      <c r="J46" s="38"/>
      <c r="K46" s="49"/>
      <c r="L46" s="59"/>
      <c r="M46" s="65"/>
      <c r="N46" s="38"/>
      <c r="O46" s="49"/>
      <c r="P46" s="59"/>
      <c r="Q46" s="49"/>
      <c r="R46" s="59"/>
      <c r="S46" s="49"/>
      <c r="T46" s="59"/>
      <c r="U46" s="49"/>
      <c r="V46" s="38"/>
      <c r="W46" s="49"/>
      <c r="X46" s="85"/>
      <c r="Y46" s="49"/>
    </row>
    <row r="47" spans="1:25" ht="15" customHeight="1" x14ac:dyDescent="0.25">
      <c r="A47" s="99" t="s">
        <v>22</v>
      </c>
      <c r="B47" s="100"/>
      <c r="C47" s="115" t="s">
        <v>53</v>
      </c>
      <c r="D47" s="115"/>
      <c r="E47" s="26" t="s">
        <v>44</v>
      </c>
      <c r="F47" s="38">
        <v>48186</v>
      </c>
      <c r="G47" s="48"/>
      <c r="H47" s="38">
        <v>48294</v>
      </c>
      <c r="I47" s="48"/>
      <c r="J47" s="38">
        <v>48415</v>
      </c>
      <c r="K47" s="48"/>
      <c r="L47" s="59">
        <v>48495</v>
      </c>
      <c r="M47" s="64"/>
      <c r="N47" s="38">
        <v>48644</v>
      </c>
      <c r="O47" s="48"/>
      <c r="P47" s="59">
        <v>48439</v>
      </c>
      <c r="Q47" s="48"/>
      <c r="R47" s="59">
        <v>48575</v>
      </c>
      <c r="S47" s="48"/>
      <c r="T47" s="59">
        <v>48713</v>
      </c>
      <c r="U47" s="48"/>
      <c r="V47" s="38">
        <v>48822</v>
      </c>
      <c r="W47" s="49"/>
      <c r="X47" s="85">
        <v>49116</v>
      </c>
      <c r="Y47" s="48"/>
    </row>
    <row r="48" spans="1:25" ht="15" customHeight="1" x14ac:dyDescent="0.25">
      <c r="A48" s="99"/>
      <c r="B48" s="100"/>
      <c r="C48" s="115" t="s">
        <v>8</v>
      </c>
      <c r="D48" s="115"/>
      <c r="E48" s="26" t="s">
        <v>55</v>
      </c>
      <c r="F48" s="38">
        <v>4399437</v>
      </c>
      <c r="G48" s="50">
        <f>F48/F52*100</f>
        <v>45.533413020103403</v>
      </c>
      <c r="H48" s="38">
        <v>4436822</v>
      </c>
      <c r="I48" s="50">
        <f>H48/H52*100</f>
        <v>44.831662831352823</v>
      </c>
      <c r="J48" s="38">
        <v>4467672</v>
      </c>
      <c r="K48" s="50">
        <f>J48/J52*100</f>
        <v>44.638968824065486</v>
      </c>
      <c r="L48" s="59">
        <v>4499368</v>
      </c>
      <c r="M48" s="66">
        <f>L48/L52*100</f>
        <v>44.688768532304088</v>
      </c>
      <c r="N48" s="38">
        <v>4540778</v>
      </c>
      <c r="O48" s="50">
        <f>N48/N52*100</f>
        <v>44.694509265533213</v>
      </c>
      <c r="P48" s="59">
        <v>4554774</v>
      </c>
      <c r="Q48" s="50">
        <f>P48/P52*100</f>
        <v>44.559128886949686</v>
      </c>
      <c r="R48" s="59">
        <v>4587708</v>
      </c>
      <c r="S48" s="50">
        <f>R48/R52*100</f>
        <v>44.598793831092607</v>
      </c>
      <c r="T48" s="59">
        <v>4624047</v>
      </c>
      <c r="U48" s="50">
        <f>T48/T52*100</f>
        <v>44.648026691215108</v>
      </c>
      <c r="V48" s="38">
        <v>4660401</v>
      </c>
      <c r="W48" s="50">
        <f>V48/V52*100</f>
        <v>44.718070111133073</v>
      </c>
      <c r="X48" s="85">
        <v>4737090</v>
      </c>
      <c r="Y48" s="50">
        <f>X48/X52*100</f>
        <v>44.573569739703579</v>
      </c>
    </row>
    <row r="49" spans="1:25" ht="15" customHeight="1" x14ac:dyDescent="0.25">
      <c r="A49" s="99" t="s">
        <v>23</v>
      </c>
      <c r="B49" s="100"/>
      <c r="C49" s="115" t="s">
        <v>53</v>
      </c>
      <c r="D49" s="115"/>
      <c r="E49" s="26" t="s">
        <v>44</v>
      </c>
      <c r="F49" s="38">
        <v>20844</v>
      </c>
      <c r="G49" s="49"/>
      <c r="H49" s="38">
        <v>21015</v>
      </c>
      <c r="I49" s="49"/>
      <c r="J49" s="38">
        <v>21013</v>
      </c>
      <c r="K49" s="49"/>
      <c r="L49" s="59">
        <v>21072</v>
      </c>
      <c r="M49" s="65"/>
      <c r="N49" s="38">
        <v>21080</v>
      </c>
      <c r="O49" s="49"/>
      <c r="P49" s="59">
        <v>21032</v>
      </c>
      <c r="Q49" s="49"/>
      <c r="R49" s="59">
        <v>21034</v>
      </c>
      <c r="S49" s="49"/>
      <c r="T49" s="59">
        <v>21126</v>
      </c>
      <c r="U49" s="49"/>
      <c r="V49" s="38">
        <v>21229</v>
      </c>
      <c r="W49" s="49"/>
      <c r="X49" s="85">
        <v>21380</v>
      </c>
      <c r="Y49" s="49"/>
    </row>
    <row r="50" spans="1:25" ht="15" customHeight="1" x14ac:dyDescent="0.25">
      <c r="A50" s="99"/>
      <c r="B50" s="100"/>
      <c r="C50" s="115" t="s">
        <v>59</v>
      </c>
      <c r="D50" s="115"/>
      <c r="E50" s="26" t="s">
        <v>55</v>
      </c>
      <c r="F50" s="38">
        <v>5262560</v>
      </c>
      <c r="G50" s="50">
        <f>F50/F52*100</f>
        <v>54.466586979896604</v>
      </c>
      <c r="H50" s="38">
        <v>5459804</v>
      </c>
      <c r="I50" s="50">
        <f>H50/H52*100</f>
        <v>55.168337168647177</v>
      </c>
      <c r="J50" s="38">
        <v>5540785</v>
      </c>
      <c r="K50" s="50">
        <f>J50/J52*100</f>
        <v>55.361031175934514</v>
      </c>
      <c r="L50" s="59">
        <v>5568862</v>
      </c>
      <c r="M50" s="66">
        <f>L50/L52*100</f>
        <v>55.311231467695912</v>
      </c>
      <c r="N50" s="38">
        <v>5618810</v>
      </c>
      <c r="O50" s="50">
        <f>N50/N52*100</f>
        <v>55.305490734466787</v>
      </c>
      <c r="P50" s="59">
        <v>5667091</v>
      </c>
      <c r="Q50" s="50">
        <f>P50/P52*100</f>
        <v>55.440871113050306</v>
      </c>
      <c r="R50" s="59">
        <v>5698911</v>
      </c>
      <c r="S50" s="50">
        <f>R50/R52*100</f>
        <v>55.401206168907393</v>
      </c>
      <c r="T50" s="59">
        <v>5732619</v>
      </c>
      <c r="U50" s="50">
        <f>T50/T52*100</f>
        <v>55.351973308784899</v>
      </c>
      <c r="V50" s="38">
        <v>5761339</v>
      </c>
      <c r="W50" s="50">
        <f>V50/V52*100</f>
        <v>55.281929888866919</v>
      </c>
      <c r="X50" s="85">
        <v>5890486</v>
      </c>
      <c r="Y50" s="50">
        <f>X50/X52*100</f>
        <v>55.426430260296421</v>
      </c>
    </row>
    <row r="51" spans="1:25" ht="15" customHeight="1" x14ac:dyDescent="0.25">
      <c r="A51" s="99" t="s">
        <v>19</v>
      </c>
      <c r="B51" s="100"/>
      <c r="C51" s="115" t="s">
        <v>53</v>
      </c>
      <c r="D51" s="115"/>
      <c r="E51" s="26" t="s">
        <v>44</v>
      </c>
      <c r="F51" s="38">
        <f>F47+F49</f>
        <v>69030</v>
      </c>
      <c r="G51" s="49"/>
      <c r="H51" s="38">
        <v>69309</v>
      </c>
      <c r="I51" s="49"/>
      <c r="J51" s="38">
        <f>J47+J49</f>
        <v>69428</v>
      </c>
      <c r="K51" s="49"/>
      <c r="L51" s="59">
        <v>69567</v>
      </c>
      <c r="M51" s="65"/>
      <c r="N51" s="38">
        <v>69724</v>
      </c>
      <c r="O51" s="49"/>
      <c r="P51" s="59">
        <v>69471</v>
      </c>
      <c r="Q51" s="49"/>
      <c r="R51" s="38">
        <f>R47+R49</f>
        <v>69609</v>
      </c>
      <c r="S51" s="49"/>
      <c r="T51" s="38">
        <f>T47+T49</f>
        <v>69839</v>
      </c>
      <c r="U51" s="49"/>
      <c r="V51" s="38">
        <v>70051</v>
      </c>
      <c r="W51" s="49"/>
      <c r="X51" s="85">
        <v>70496</v>
      </c>
      <c r="Y51" s="49"/>
    </row>
    <row r="52" spans="1:25" ht="15" customHeight="1" x14ac:dyDescent="0.25">
      <c r="A52" s="104"/>
      <c r="B52" s="105"/>
      <c r="C52" s="117" t="s">
        <v>59</v>
      </c>
      <c r="D52" s="118"/>
      <c r="E52" s="27" t="s">
        <v>55</v>
      </c>
      <c r="F52" s="37">
        <f>F48+F50</f>
        <v>9661997</v>
      </c>
      <c r="G52" s="51">
        <f>SUM(G48,G50)</f>
        <v>100</v>
      </c>
      <c r="H52" s="37">
        <v>9896626</v>
      </c>
      <c r="I52" s="51">
        <f>SUM(I48,I50)</f>
        <v>100</v>
      </c>
      <c r="J52" s="37">
        <f>J48+J50</f>
        <v>10008457</v>
      </c>
      <c r="K52" s="51">
        <f>SUM(K48,K50)</f>
        <v>100</v>
      </c>
      <c r="L52" s="61">
        <v>10068230</v>
      </c>
      <c r="M52" s="67">
        <f>SUM(M48,M50)</f>
        <v>100</v>
      </c>
      <c r="N52" s="37">
        <v>10159588</v>
      </c>
      <c r="O52" s="51">
        <f>SUM(O48,O50)</f>
        <v>100</v>
      </c>
      <c r="P52" s="61">
        <v>10221865</v>
      </c>
      <c r="Q52" s="51">
        <f>SUM(Q48,Q50)</f>
        <v>100</v>
      </c>
      <c r="R52" s="37">
        <f>R48+R50</f>
        <v>10286619</v>
      </c>
      <c r="S52" s="51">
        <f>SUM(S48,S50)</f>
        <v>100</v>
      </c>
      <c r="T52" s="37">
        <f>T48+T50</f>
        <v>10356666</v>
      </c>
      <c r="U52" s="51">
        <f>SUM(U48,U50)</f>
        <v>100</v>
      </c>
      <c r="V52" s="37">
        <f>V48+V50</f>
        <v>10421740</v>
      </c>
      <c r="W52" s="51">
        <f>SUM(W48,W50)</f>
        <v>100</v>
      </c>
      <c r="X52" s="37">
        <f>X48+X50</f>
        <v>10627576</v>
      </c>
      <c r="Y52" s="51">
        <f>SUM(Y48,Y50)</f>
        <v>100</v>
      </c>
    </row>
    <row r="53" spans="1:25" ht="31.5" customHeight="1" x14ac:dyDescent="0.15">
      <c r="A53" s="119" t="s">
        <v>61</v>
      </c>
      <c r="B53" s="119"/>
      <c r="C53" s="119"/>
      <c r="D53" s="119"/>
      <c r="E53" s="119"/>
      <c r="F53" s="119"/>
      <c r="G53" s="119"/>
      <c r="V53" s="10"/>
      <c r="W53" s="10"/>
    </row>
    <row r="54" spans="1:25" ht="14.25" customHeight="1" x14ac:dyDescent="0.15">
      <c r="A54" s="1" t="s">
        <v>25</v>
      </c>
      <c r="C54" s="15"/>
    </row>
  </sheetData>
  <mergeCells count="61">
    <mergeCell ref="C52:D52"/>
    <mergeCell ref="A53:G53"/>
    <mergeCell ref="A33:B34"/>
    <mergeCell ref="A35:B36"/>
    <mergeCell ref="A37:B38"/>
    <mergeCell ref="A39:B40"/>
    <mergeCell ref="A41:B42"/>
    <mergeCell ref="A43:B44"/>
    <mergeCell ref="A47:B48"/>
    <mergeCell ref="A49:B50"/>
    <mergeCell ref="A51:B52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A25:D25"/>
    <mergeCell ref="A26:D26"/>
    <mergeCell ref="A31:D31"/>
    <mergeCell ref="C33:D33"/>
    <mergeCell ref="C34:D34"/>
    <mergeCell ref="A20:D20"/>
    <mergeCell ref="A21:D21"/>
    <mergeCell ref="A22:D22"/>
    <mergeCell ref="A23:D23"/>
    <mergeCell ref="A24:D24"/>
    <mergeCell ref="A13:E13"/>
    <mergeCell ref="A14:E14"/>
    <mergeCell ref="A15:E15"/>
    <mergeCell ref="A16:E16"/>
    <mergeCell ref="A19:D19"/>
    <mergeCell ref="A9:B9"/>
    <mergeCell ref="C9:E9"/>
    <mergeCell ref="A10:E10"/>
    <mergeCell ref="A11:E11"/>
    <mergeCell ref="A12:E12"/>
    <mergeCell ref="X4:Y4"/>
    <mergeCell ref="A5:E5"/>
    <mergeCell ref="A7:E7"/>
    <mergeCell ref="A8:B8"/>
    <mergeCell ref="C8:E8"/>
    <mergeCell ref="N4:O4"/>
    <mergeCell ref="P4:Q4"/>
    <mergeCell ref="R4:S4"/>
    <mergeCell ref="T4:U4"/>
    <mergeCell ref="V4:W4"/>
    <mergeCell ref="A4:E4"/>
    <mergeCell ref="F4:G4"/>
    <mergeCell ref="H4:I4"/>
    <mergeCell ref="J4:K4"/>
    <mergeCell ref="L4:M4"/>
  </mergeCells>
  <phoneticPr fontId="3"/>
  <pageMargins left="0.57999999999999996" right="0.51" top="0.78740157480314965" bottom="0.92" header="0.51181102362204722" footer="0.51181102362204722"/>
  <pageSetup paperSize="9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2026-03-18T04:33:44Z</dcterms:created>
  <dcterms:modified xsi:type="dcterms:W3CDTF">2026-03-18T04:33:51Z</dcterms:modified>
</cp:coreProperties>
</file>